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000" activeTab="0"/>
  </bookViews>
  <sheets>
    <sheet name="Town Report" sheetId="1" r:id="rId1"/>
  </sheets>
  <externalReferences>
    <externalReference r:id="rId4"/>
    <externalReference r:id="rId5"/>
  </externalReferences>
  <definedNames>
    <definedName name="_xlnm.Print_Area" localSheetId="0">'Town Report'!$B$1:$N$51</definedName>
  </definedNames>
  <calcPr fullCalcOnLoad="1"/>
</workbook>
</file>

<file path=xl/sharedStrings.xml><?xml version="1.0" encoding="utf-8"?>
<sst xmlns="http://schemas.openxmlformats.org/spreadsheetml/2006/main" count="42" uniqueCount="25">
  <si>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</si>
  <si>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</si>
  <si>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</si>
  <si>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</si>
  <si>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</si>
  <si>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</si>
  <si>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</si>
  <si>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</si>
  <si>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</si>
  <si>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</si>
  <si>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</si>
  <si>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</si>
  <si>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Tonnage by Month</t>
  </si>
  <si>
    <t>Fiscal Year</t>
  </si>
  <si>
    <t>Cumulative Tonnage by Fiscal Year</t>
  </si>
  <si>
    <t xml:space="preserve">  </t>
  </si>
  <si>
    <t>Minimum Commitment</t>
  </si>
  <si>
    <t>Tons</t>
  </si>
  <si>
    <t>Minimum Annual Commitment:</t>
  </si>
  <si>
    <t>Deviation from AVG</t>
  </si>
  <si>
    <t>FY 07 Actual</t>
  </si>
  <si>
    <t>FY 08 Actual</t>
  </si>
  <si>
    <t>FY 09 Actual</t>
  </si>
  <si>
    <t>AVG FY 07 - 09</t>
  </si>
  <si>
    <t>FY 10 Actual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</si>
</sst>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</numFmts>
  <fonts count="2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5.5"/>
      <color indexed="8"/>
      <name val="Arial"/>
      <family val="0"/>
    </font>
    <font>
      <sz val="8.4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37" fontId="0" fillId="0" borderId="11" xfId="4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2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7" fontId="0" fillId="0" borderId="14" xfId="42" applyNumberFormat="1" applyFont="1" applyFill="1" applyBorder="1" applyAlignment="1">
      <alignment vertical="center"/>
    </xf>
    <xf numFmtId="0" fontId="0" fillId="23" borderId="13" xfId="0" applyFont="1" applyFill="1" applyBorder="1" applyAlignment="1">
      <alignment vertical="center"/>
    </xf>
    <xf numFmtId="37" fontId="0" fillId="23" borderId="13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3" fontId="4" fillId="0" borderId="0" xfId="0" applyNumberFormat="1" applyFont="1" applyFill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"/>
          <c:w val="0.9195"/>
          <c:h val="0.9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'Town Report'!$B$16</c:f>
              <c:strCache>
                <c:ptCount val="1"/>
                <c:pt idx="0">
                  <c:v>FY 07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Report'!$C$16:$N$16</c:f>
              <c:numCache/>
            </c:numRef>
          </c:val>
        </c:ser>
        <c:ser>
          <c:idx val="1"/>
          <c:order val="1"/>
          <c:tx>
            <c:strRef>
              <c:f>'Town Report'!$B$17</c:f>
              <c:strCache>
                <c:ptCount val="1"/>
                <c:pt idx="0">
                  <c:v>FY 08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Report'!$C$17:$N$17</c:f>
              <c:numCache/>
            </c:numRef>
          </c:val>
        </c:ser>
        <c:ser>
          <c:idx val="2"/>
          <c:order val="2"/>
          <c:tx>
            <c:strRef>
              <c:f>'Town Report'!$B$18</c:f>
              <c:strCache>
                <c:ptCount val="1"/>
                <c:pt idx="0">
                  <c:v>FY 09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Report'!$C$18:$N$18</c:f>
              <c:numCache/>
            </c:numRef>
          </c:val>
        </c:ser>
        <c:ser>
          <c:idx val="4"/>
          <c:order val="3"/>
          <c:tx>
            <c:strRef>
              <c:f>'Town Report'!$B$20</c:f>
              <c:strCache>
                <c:ptCount val="1"/>
                <c:pt idx="0">
                  <c:v>FY 10 Actual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Report'!$C$20:$N$20</c:f>
              <c:numCache/>
            </c:numRef>
          </c:val>
        </c:ser>
        <c:gapWidth val="180"/>
        <c:axId val="21594548"/>
        <c:axId val="60133205"/>
      </c:barChart>
      <c:lineChart>
        <c:grouping val="standard"/>
        <c:varyColors val="0"/>
        <c:ser>
          <c:idx val="3"/>
          <c:order val="4"/>
          <c:tx>
            <c:strRef>
              <c:f>'Town Report'!$B$3</c:f>
              <c:strCache>
                <c:ptCount val="1"/>
                <c:pt idx="0">
                  <c:v>Minimum Commitment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'Town Report'!$C$3:$N$3</c:f>
              <c:numCache/>
            </c:numRef>
          </c:val>
          <c:smooth val="0"/>
        </c:ser>
        <c:ser>
          <c:idx val="5"/>
          <c:order val="5"/>
          <c:tx>
            <c:strRef>
              <c:f>'Town Report'!$B$19</c:f>
              <c:strCache>
                <c:ptCount val="1"/>
                <c:pt idx="0">
                  <c:v>AVG FY 07 - 09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val>
            <c:numRef>
              <c:f>'Town Report'!$C$19:$N$19</c:f>
              <c:numCache/>
            </c:numRef>
          </c:val>
          <c:smooth val="0"/>
        </c:ser>
        <c:axId val="21594548"/>
        <c:axId val="60133205"/>
      </c:lineChart>
      <c:catAx>
        <c:axId val="2159454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33205"/>
        <c:crosses val="autoZero"/>
        <c:auto val="1"/>
        <c:lblOffset val="100"/>
        <c:tickLblSkip val="1"/>
        <c:noMultiLvlLbl val="0"/>
      </c:catAx>
      <c:valAx>
        <c:axId val="601332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945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5"/>
          <c:y val="0.04125"/>
          <c:w val="0.226"/>
          <c:h val="0.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9525</xdr:rowOff>
    </xdr:from>
    <xdr:to>
      <xdr:col>14</xdr:col>
      <xdr:colOff>9525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619125" y="5629275"/>
        <a:ext cx="72961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nnageReports\TownMinCommitRpts\TownMinCommitMonthYe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onnageReports\Data%20Base\TonnageDataBas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Year"/>
    </sheetNames>
    <sheetDataSet>
      <sheetData sheetId="0">
        <row r="3">
          <cell r="A3" t="str">
            <v>June</v>
          </cell>
          <cell r="B3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d-CT"/>
      <sheetName val="Southeast"/>
      <sheetName val="Southwest"/>
      <sheetName val="Wallingford"/>
      <sheetName val="Bridgeport"/>
      <sheetName val="MoYr"/>
    </sheetNames>
    <sheetDataSet>
      <sheetData sheetId="3">
        <row r="98">
          <cell r="B98" t="str">
            <v>Cheshire</v>
          </cell>
          <cell r="F98">
            <v>13750</v>
          </cell>
          <cell r="CH98">
            <v>1716.24</v>
          </cell>
          <cell r="CI98">
            <v>1814.39</v>
          </cell>
          <cell r="CJ98">
            <v>1738.48</v>
          </cell>
          <cell r="CK98">
            <v>1900.14</v>
          </cell>
          <cell r="CL98">
            <v>1917.48</v>
          </cell>
          <cell r="CM98">
            <v>1754.08</v>
          </cell>
          <cell r="CN98">
            <v>1827.31</v>
          </cell>
          <cell r="CO98">
            <v>1534.86</v>
          </cell>
          <cell r="CP98">
            <v>1676.8</v>
          </cell>
          <cell r="CQ98">
            <v>1658.29</v>
          </cell>
          <cell r="CR98">
            <v>1940.8500012755394</v>
          </cell>
          <cell r="CS98">
            <v>1880.32</v>
          </cell>
          <cell r="CT98">
            <v>1924.05</v>
          </cell>
          <cell r="CU98">
            <v>1941.49</v>
          </cell>
          <cell r="CV98">
            <v>1661.8899999999999</v>
          </cell>
          <cell r="CW98">
            <v>1834.84</v>
          </cell>
          <cell r="CX98">
            <v>1784.94</v>
          </cell>
          <cell r="CY98">
            <v>1776.57</v>
          </cell>
          <cell r="CZ98">
            <v>1797.1</v>
          </cell>
          <cell r="DA98">
            <v>1534.02</v>
          </cell>
          <cell r="DB98">
            <v>1549.27</v>
          </cell>
          <cell r="DC98">
            <v>1699.82</v>
          </cell>
          <cell r="DD98">
            <v>1573.82</v>
          </cell>
          <cell r="DE98">
            <v>1663.35</v>
          </cell>
          <cell r="DF98">
            <v>1782.56</v>
          </cell>
          <cell r="DG98">
            <v>1582.723995283246</v>
          </cell>
          <cell r="DH98">
            <v>1956.76</v>
          </cell>
          <cell r="DI98">
            <v>1860.86</v>
          </cell>
          <cell r="DJ98">
            <v>1649.82</v>
          </cell>
          <cell r="DK98">
            <v>1895.39</v>
          </cell>
          <cell r="DL98">
            <v>1682.74</v>
          </cell>
          <cell r="DM98">
            <v>1315.27</v>
          </cell>
          <cell r="DN98">
            <v>1458.85</v>
          </cell>
          <cell r="DO98">
            <v>1595.1799999999998</v>
          </cell>
          <cell r="DP98">
            <v>1578.06</v>
          </cell>
          <cell r="DQ98">
            <v>1731.39</v>
          </cell>
          <cell r="DR98">
            <v>1791.84</v>
          </cell>
          <cell r="DS98">
            <v>1553.638499267578</v>
          </cell>
          <cell r="DT98">
            <v>1568.7494999084474</v>
          </cell>
          <cell r="DU98">
            <v>1695.9504980163574</v>
          </cell>
          <cell r="DV98">
            <v>1667.1819998168946</v>
          </cell>
          <cell r="DW98">
            <v>1792.2</v>
          </cell>
          <cell r="DX98">
            <v>1502.0069997558592</v>
          </cell>
          <cell r="DY98">
            <v>1227.523499847412</v>
          </cell>
          <cell r="DZ98">
            <v>1696.395</v>
          </cell>
          <cell r="EA98">
            <v>1525.488998504639</v>
          </cell>
          <cell r="EB98">
            <v>1345.566999633789</v>
          </cell>
          <cell r="EC98">
            <v>1596.0889997558593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16.8515625" style="0" customWidth="1"/>
    <col min="3" max="14" width="7.7109375" style="0" customWidth="1"/>
  </cols>
  <sheetData>
    <row r="1" spans="1:24" ht="24.75" customHeight="1">
      <c r="A1" s="3"/>
      <c r="B1" s="28" t="str">
        <f>CONCATENATE('[2]Wallingford'!$B$98," - ",'[1]MonthYear'!$A$3," ",'[1]MonthYear'!$B$3)</f>
        <v>Cheshire - June 2010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>
      <c r="A2" s="3"/>
      <c r="B2" s="31" t="s">
        <v>18</v>
      </c>
      <c r="C2" s="31"/>
      <c r="D2" s="31"/>
      <c r="E2" s="31"/>
      <c r="F2" s="31"/>
      <c r="G2" s="31"/>
      <c r="H2" s="31"/>
      <c r="I2" s="31">
        <f>C3</f>
        <v>13750</v>
      </c>
      <c r="J2" s="31"/>
      <c r="K2" s="4" t="s">
        <v>17</v>
      </c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s="3"/>
      <c r="B3" s="6" t="s">
        <v>16</v>
      </c>
      <c r="C3" s="7">
        <f>'[2]Wallingford'!$F$98</f>
        <v>13750</v>
      </c>
      <c r="D3" s="7">
        <f>C3</f>
        <v>13750</v>
      </c>
      <c r="E3" s="7">
        <f>C3</f>
        <v>13750</v>
      </c>
      <c r="F3" s="7">
        <f>C3</f>
        <v>13750</v>
      </c>
      <c r="G3" s="7">
        <f>C3</f>
        <v>13750</v>
      </c>
      <c r="H3" s="7">
        <f>C3</f>
        <v>13750</v>
      </c>
      <c r="I3" s="7">
        <f>C3</f>
        <v>13750</v>
      </c>
      <c r="J3" s="7">
        <f>C3</f>
        <v>13750</v>
      </c>
      <c r="K3" s="7">
        <f>C3</f>
        <v>13750</v>
      </c>
      <c r="L3" s="7">
        <f>C3</f>
        <v>13750</v>
      </c>
      <c r="M3" s="7">
        <f>C3</f>
        <v>13750</v>
      </c>
      <c r="N3" s="7">
        <f>C3</f>
        <v>13750</v>
      </c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.75" customHeight="1">
      <c r="A4" s="3"/>
      <c r="B4" s="29" t="s">
        <v>12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9.5" customHeight="1">
      <c r="A5" s="3"/>
      <c r="B5" s="8" t="s">
        <v>13</v>
      </c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9</v>
      </c>
      <c r="M5" s="9" t="s">
        <v>10</v>
      </c>
      <c r="N5" s="9" t="s">
        <v>11</v>
      </c>
      <c r="O5" s="2"/>
      <c r="P5" s="3"/>
      <c r="Q5" s="3"/>
      <c r="R5" s="3"/>
      <c r="S5" s="3"/>
      <c r="T5" s="3"/>
      <c r="U5" s="3"/>
      <c r="V5" s="3"/>
      <c r="W5" s="3"/>
      <c r="X5" s="3"/>
    </row>
    <row r="6" spans="1:24" ht="18" customHeight="1">
      <c r="A6" s="3"/>
      <c r="B6" s="10" t="s">
        <v>20</v>
      </c>
      <c r="C6" s="11">
        <f>'[2]Wallingford'!CH$98</f>
        <v>1716.24</v>
      </c>
      <c r="D6" s="11">
        <f>'[2]Wallingford'!CI$98</f>
        <v>1814.39</v>
      </c>
      <c r="E6" s="11">
        <f>'[2]Wallingford'!CJ$98</f>
        <v>1738.48</v>
      </c>
      <c r="F6" s="11">
        <f>'[2]Wallingford'!CK$98</f>
        <v>1900.14</v>
      </c>
      <c r="G6" s="11">
        <f>'[2]Wallingford'!CL$98</f>
        <v>1917.48</v>
      </c>
      <c r="H6" s="11">
        <f>'[2]Wallingford'!CM$98</f>
        <v>1754.08</v>
      </c>
      <c r="I6" s="11">
        <f>'[2]Wallingford'!CN$98</f>
        <v>1827.31</v>
      </c>
      <c r="J6" s="11">
        <f>'[2]Wallingford'!CO$98</f>
        <v>1534.86</v>
      </c>
      <c r="K6" s="11">
        <f>'[2]Wallingford'!CP$98</f>
        <v>1676.8</v>
      </c>
      <c r="L6" s="11">
        <f>'[2]Wallingford'!CQ$98</f>
        <v>1658.29</v>
      </c>
      <c r="M6" s="11">
        <f>'[2]Wallingford'!CR$98</f>
        <v>1940.8500012755394</v>
      </c>
      <c r="N6" s="11">
        <f>'[2]Wallingford'!CS$98</f>
        <v>1880.32</v>
      </c>
      <c r="O6" s="2"/>
      <c r="P6" s="3"/>
      <c r="Q6" s="3"/>
      <c r="R6" s="3"/>
      <c r="S6" s="3"/>
      <c r="T6" s="3"/>
      <c r="U6" s="3"/>
      <c r="V6" s="3"/>
      <c r="W6" s="2"/>
      <c r="X6" s="2"/>
    </row>
    <row r="7" spans="1:24" ht="18" customHeight="1">
      <c r="A7" s="3"/>
      <c r="B7" s="12" t="s">
        <v>21</v>
      </c>
      <c r="C7" s="11">
        <f>'[2]Wallingford'!CT$98</f>
        <v>1924.05</v>
      </c>
      <c r="D7" s="11">
        <f>'[2]Wallingford'!CU$98</f>
        <v>1941.49</v>
      </c>
      <c r="E7" s="11">
        <f>'[2]Wallingford'!CV$98</f>
        <v>1661.8899999999999</v>
      </c>
      <c r="F7" s="11">
        <f>'[2]Wallingford'!CW$98</f>
        <v>1834.84</v>
      </c>
      <c r="G7" s="11">
        <f>'[2]Wallingford'!CX$98</f>
        <v>1784.94</v>
      </c>
      <c r="H7" s="11">
        <f>'[2]Wallingford'!CY$98</f>
        <v>1776.57</v>
      </c>
      <c r="I7" s="11">
        <f>'[2]Wallingford'!CZ$98</f>
        <v>1797.1</v>
      </c>
      <c r="J7" s="11">
        <f>'[2]Wallingford'!DA$98</f>
        <v>1534.02</v>
      </c>
      <c r="K7" s="11">
        <f>'[2]Wallingford'!DB$98</f>
        <v>1549.27</v>
      </c>
      <c r="L7" s="11">
        <f>'[2]Wallingford'!DC$98</f>
        <v>1699.82</v>
      </c>
      <c r="M7" s="11">
        <f>'[2]Wallingford'!DD$98</f>
        <v>1573.82</v>
      </c>
      <c r="N7" s="11">
        <f>'[2]Wallingford'!DE$98</f>
        <v>1663.35</v>
      </c>
      <c r="O7" s="2"/>
      <c r="P7" s="3"/>
      <c r="Q7" s="3"/>
      <c r="R7" s="3"/>
      <c r="S7" s="3"/>
      <c r="T7" s="3"/>
      <c r="U7" s="3"/>
      <c r="V7" s="3"/>
      <c r="W7" s="2"/>
      <c r="X7" s="2"/>
    </row>
    <row r="8" spans="1:24" ht="18" customHeight="1" thickBot="1">
      <c r="A8" s="3"/>
      <c r="B8" s="20" t="s">
        <v>22</v>
      </c>
      <c r="C8" s="11">
        <f>'[2]Wallingford'!DF$98</f>
        <v>1782.56</v>
      </c>
      <c r="D8" s="11">
        <f>'[2]Wallingford'!DG$98</f>
        <v>1582.723995283246</v>
      </c>
      <c r="E8" s="11">
        <f>'[2]Wallingford'!DH$98</f>
        <v>1956.76</v>
      </c>
      <c r="F8" s="11">
        <f>'[2]Wallingford'!DI$98</f>
        <v>1860.86</v>
      </c>
      <c r="G8" s="11">
        <f>'[2]Wallingford'!DJ$98</f>
        <v>1649.82</v>
      </c>
      <c r="H8" s="11">
        <f>'[2]Wallingford'!DK$98</f>
        <v>1895.39</v>
      </c>
      <c r="I8" s="11">
        <f>'[2]Wallingford'!DL$98</f>
        <v>1682.74</v>
      </c>
      <c r="J8" s="11">
        <f>'[2]Wallingford'!DM$98</f>
        <v>1315.27</v>
      </c>
      <c r="K8" s="11">
        <f>'[2]Wallingford'!DN$98</f>
        <v>1458.85</v>
      </c>
      <c r="L8" s="11">
        <f>'[2]Wallingford'!DO$98</f>
        <v>1595.1799999999998</v>
      </c>
      <c r="M8" s="11">
        <f>'[2]Wallingford'!DP$98</f>
        <v>1578.06</v>
      </c>
      <c r="N8" s="11">
        <f>'[2]Wallingford'!DQ$98</f>
        <v>1731.39</v>
      </c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8" customHeight="1" thickTop="1">
      <c r="A9" s="3"/>
      <c r="B9" s="22" t="s">
        <v>23</v>
      </c>
      <c r="C9" s="23">
        <f>AVERAGE(C6:C8)</f>
        <v>1807.6166666666668</v>
      </c>
      <c r="D9" s="23">
        <f aca="true" t="shared" si="0" ref="D9:N9">AVERAGE(D6:D8)</f>
        <v>1779.5346650944155</v>
      </c>
      <c r="E9" s="23">
        <f t="shared" si="0"/>
        <v>1785.71</v>
      </c>
      <c r="F9" s="23">
        <f t="shared" si="0"/>
        <v>1865.28</v>
      </c>
      <c r="G9" s="23">
        <f t="shared" si="0"/>
        <v>1784.08</v>
      </c>
      <c r="H9" s="23">
        <f t="shared" si="0"/>
        <v>1808.68</v>
      </c>
      <c r="I9" s="23">
        <f t="shared" si="0"/>
        <v>1769.05</v>
      </c>
      <c r="J9" s="23">
        <f t="shared" si="0"/>
        <v>1461.3833333333332</v>
      </c>
      <c r="K9" s="23">
        <f t="shared" si="0"/>
        <v>1561.64</v>
      </c>
      <c r="L9" s="23">
        <f t="shared" si="0"/>
        <v>1651.0966666666664</v>
      </c>
      <c r="M9" s="23">
        <f t="shared" si="0"/>
        <v>1697.5766670918463</v>
      </c>
      <c r="N9" s="23">
        <f t="shared" si="0"/>
        <v>1758.3533333333335</v>
      </c>
      <c r="O9" s="27"/>
      <c r="P9" s="2"/>
      <c r="Q9" s="2"/>
      <c r="R9" s="2"/>
      <c r="S9" s="2"/>
      <c r="T9" s="2"/>
      <c r="U9" s="2"/>
      <c r="V9" s="2"/>
      <c r="W9" s="2"/>
      <c r="X9" s="2"/>
    </row>
    <row r="10" spans="1:24" ht="18" customHeight="1" thickBot="1">
      <c r="A10" s="3"/>
      <c r="B10" s="24" t="s">
        <v>24</v>
      </c>
      <c r="C10" s="25">
        <f>'[2]Wallingford'!DR$98</f>
        <v>1791.84</v>
      </c>
      <c r="D10" s="25">
        <f>IF('[2]Wallingford'!DS$98=0,"",'[2]Wallingford'!DS$98)</f>
        <v>1553.638499267578</v>
      </c>
      <c r="E10" s="25">
        <f>IF('[2]Wallingford'!DT$98=0,"",'[2]Wallingford'!DT$98)</f>
        <v>1568.7494999084474</v>
      </c>
      <c r="F10" s="25">
        <f>IF('[2]Wallingford'!DU$98=0,"",'[2]Wallingford'!DU$98)</f>
        <v>1695.9504980163574</v>
      </c>
      <c r="G10" s="25">
        <f>IF('[2]Wallingford'!DV$98=0,"",'[2]Wallingford'!DV$98)</f>
        <v>1667.1819998168946</v>
      </c>
      <c r="H10" s="25">
        <f>IF('[2]Wallingford'!DW$98=0,"",'[2]Wallingford'!DW$98)</f>
        <v>1792.2</v>
      </c>
      <c r="I10" s="25">
        <f>IF('[2]Wallingford'!DX$98=0,"",'[2]Wallingford'!DX$98)</f>
        <v>1502.0069997558592</v>
      </c>
      <c r="J10" s="25">
        <f>IF('[2]Wallingford'!DY$98=0,"",'[2]Wallingford'!DY$98)</f>
        <v>1227.523499847412</v>
      </c>
      <c r="K10" s="25">
        <f>IF('[2]Wallingford'!DZ$98=0,"",'[2]Wallingford'!DZ$98)</f>
        <v>1696.395</v>
      </c>
      <c r="L10" s="25">
        <f>IF('[2]Wallingford'!EA$98=0,"",'[2]Wallingford'!EA$98)</f>
        <v>1525.488998504639</v>
      </c>
      <c r="M10" s="25">
        <f>IF('[2]Wallingford'!EB$98=0,"",'[2]Wallingford'!EB$98)</f>
        <v>1345.566999633789</v>
      </c>
      <c r="N10" s="25">
        <f>IF('[2]Wallingford'!EC$98=0,"",'[2]Wallingford'!EC$98)</f>
        <v>1596.0889997558593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Top="1">
      <c r="A11" s="3"/>
      <c r="B11" s="22" t="s">
        <v>19</v>
      </c>
      <c r="C11" s="23">
        <f>IF(C10="","",C10-C9)</f>
        <v>-15.77666666666687</v>
      </c>
      <c r="D11" s="23">
        <f>IF(D10="","",D10-D9)</f>
        <v>-225.89616582683743</v>
      </c>
      <c r="E11" s="23">
        <f aca="true" t="shared" si="1" ref="E11:N11">IF(E10="","",E10-E9)</f>
        <v>-216.9605000915526</v>
      </c>
      <c r="F11" s="23">
        <f t="shared" si="1"/>
        <v>-169.32950198364256</v>
      </c>
      <c r="G11" s="23">
        <f t="shared" si="1"/>
        <v>-116.8980001831053</v>
      </c>
      <c r="H11" s="23">
        <f t="shared" si="1"/>
        <v>-16.480000000000018</v>
      </c>
      <c r="I11" s="23">
        <f t="shared" si="1"/>
        <v>-267.0430002441408</v>
      </c>
      <c r="J11" s="23">
        <f t="shared" si="1"/>
        <v>-233.85983348592117</v>
      </c>
      <c r="K11" s="23">
        <f t="shared" si="1"/>
        <v>134.75499999999988</v>
      </c>
      <c r="L11" s="23">
        <f t="shared" si="1"/>
        <v>-125.60766816202727</v>
      </c>
      <c r="M11" s="23">
        <f t="shared" si="1"/>
        <v>-352.00966745805727</v>
      </c>
      <c r="N11" s="23">
        <f t="shared" si="1"/>
        <v>-162.2643335774742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>
      <c r="A12" s="3"/>
      <c r="B12" s="12" t="s">
        <v>19</v>
      </c>
      <c r="C12" s="26">
        <f>IF(C10="","",C11/C9)</f>
        <v>-0.008727882939782699</v>
      </c>
      <c r="D12" s="26">
        <f>IF(D10="","",D11/D9)</f>
        <v>-0.1269411438044969</v>
      </c>
      <c r="E12" s="26">
        <f aca="true" t="shared" si="2" ref="E12:N12">IF(E10="","",E11/E9)</f>
        <v>-0.12149817164688141</v>
      </c>
      <c r="F12" s="26">
        <f t="shared" si="2"/>
        <v>-0.09077966953146045</v>
      </c>
      <c r="G12" s="26">
        <f t="shared" si="2"/>
        <v>-0.06552284661175804</v>
      </c>
      <c r="H12" s="26">
        <f t="shared" si="2"/>
        <v>-0.009111617312072903</v>
      </c>
      <c r="I12" s="26">
        <f t="shared" si="2"/>
        <v>-0.1509527713994182</v>
      </c>
      <c r="J12" s="26">
        <f t="shared" si="2"/>
        <v>-0.16002634500593355</v>
      </c>
      <c r="K12" s="26">
        <f t="shared" si="2"/>
        <v>0.08629069439819669</v>
      </c>
      <c r="L12" s="26">
        <f t="shared" si="2"/>
        <v>-0.0760752963153948</v>
      </c>
      <c r="M12" s="26">
        <f t="shared" si="2"/>
        <v>-0.20736010000720162</v>
      </c>
      <c r="N12" s="26">
        <f t="shared" si="2"/>
        <v>-0.0922819836613086</v>
      </c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" customHeight="1">
      <c r="A13" s="3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"/>
      <c r="Q13" s="2"/>
      <c r="R13" s="2"/>
      <c r="S13" s="2"/>
      <c r="T13" s="2"/>
      <c r="U13" s="2"/>
      <c r="V13" s="2"/>
      <c r="W13" s="2"/>
      <c r="X13" s="2"/>
    </row>
    <row r="14" spans="1:24" ht="24.75" customHeight="1">
      <c r="A14" s="3"/>
      <c r="B14" s="29" t="s">
        <v>14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1" customFormat="1" ht="19.5" customHeight="1">
      <c r="A15" s="3"/>
      <c r="B15" s="8" t="s">
        <v>13</v>
      </c>
      <c r="C15" s="9" t="s">
        <v>0</v>
      </c>
      <c r="D15" s="9" t="s">
        <v>1</v>
      </c>
      <c r="E15" s="9" t="s">
        <v>2</v>
      </c>
      <c r="F15" s="9" t="s">
        <v>3</v>
      </c>
      <c r="G15" s="9" t="s">
        <v>4</v>
      </c>
      <c r="H15" s="9" t="s">
        <v>5</v>
      </c>
      <c r="I15" s="9" t="s">
        <v>6</v>
      </c>
      <c r="J15" s="9" t="s">
        <v>7</v>
      </c>
      <c r="K15" s="9" t="s">
        <v>8</v>
      </c>
      <c r="L15" s="9" t="s">
        <v>9</v>
      </c>
      <c r="M15" s="9" t="s">
        <v>10</v>
      </c>
      <c r="N15" s="9" t="s">
        <v>11</v>
      </c>
      <c r="O15" s="2"/>
      <c r="P15" s="3"/>
      <c r="Q15" s="3"/>
      <c r="R15" s="3"/>
      <c r="S15" s="3"/>
      <c r="T15" s="3"/>
      <c r="U15" s="3"/>
      <c r="V15" s="3"/>
      <c r="W15" s="3"/>
      <c r="X15" s="3"/>
    </row>
    <row r="16" spans="1:24" ht="18" customHeight="1">
      <c r="A16" s="3"/>
      <c r="B16" s="12" t="str">
        <f aca="true" t="shared" si="3" ref="B16:C18">B6</f>
        <v>FY 07 Actual</v>
      </c>
      <c r="C16" s="13">
        <f t="shared" si="3"/>
        <v>1716.24</v>
      </c>
      <c r="D16" s="13">
        <f>C16+D6</f>
        <v>3530.63</v>
      </c>
      <c r="E16" s="13">
        <f aca="true" t="shared" si="4" ref="E16:N16">D16+E6</f>
        <v>5269.110000000001</v>
      </c>
      <c r="F16" s="13">
        <f t="shared" si="4"/>
        <v>7169.250000000001</v>
      </c>
      <c r="G16" s="13">
        <f t="shared" si="4"/>
        <v>9086.730000000001</v>
      </c>
      <c r="H16" s="13">
        <f t="shared" si="4"/>
        <v>10840.810000000001</v>
      </c>
      <c r="I16" s="13">
        <f t="shared" si="4"/>
        <v>12668.12</v>
      </c>
      <c r="J16" s="13">
        <f t="shared" si="4"/>
        <v>14202.980000000001</v>
      </c>
      <c r="K16" s="13">
        <f t="shared" si="4"/>
        <v>15879.78</v>
      </c>
      <c r="L16" s="13">
        <f t="shared" si="4"/>
        <v>17538.07</v>
      </c>
      <c r="M16" s="13">
        <f t="shared" si="4"/>
        <v>19478.92000127554</v>
      </c>
      <c r="N16" s="13">
        <f t="shared" si="4"/>
        <v>21359.24000127554</v>
      </c>
      <c r="O16" s="2"/>
      <c r="P16" s="3"/>
      <c r="Q16" s="3"/>
      <c r="R16" s="3"/>
      <c r="S16" s="3"/>
      <c r="T16" s="3"/>
      <c r="U16" s="3"/>
      <c r="V16" s="3"/>
      <c r="W16" s="2"/>
      <c r="X16" s="2"/>
    </row>
    <row r="17" spans="1:24" ht="18" customHeight="1">
      <c r="A17" s="3"/>
      <c r="B17" s="12" t="str">
        <f t="shared" si="3"/>
        <v>FY 08 Actual</v>
      </c>
      <c r="C17" s="13">
        <f t="shared" si="3"/>
        <v>1924.05</v>
      </c>
      <c r="D17" s="13">
        <f>C17+D7</f>
        <v>3865.54</v>
      </c>
      <c r="E17" s="13">
        <f aca="true" t="shared" si="5" ref="E17:N18">D17+E7</f>
        <v>5527.43</v>
      </c>
      <c r="F17" s="13">
        <f t="shared" si="5"/>
        <v>7362.27</v>
      </c>
      <c r="G17" s="13">
        <f t="shared" si="5"/>
        <v>9147.210000000001</v>
      </c>
      <c r="H17" s="13">
        <f t="shared" si="5"/>
        <v>10923.78</v>
      </c>
      <c r="I17" s="13">
        <f t="shared" si="5"/>
        <v>12720.880000000001</v>
      </c>
      <c r="J17" s="13">
        <f t="shared" si="5"/>
        <v>14254.900000000001</v>
      </c>
      <c r="K17" s="13">
        <f t="shared" si="5"/>
        <v>15804.170000000002</v>
      </c>
      <c r="L17" s="13">
        <f t="shared" si="5"/>
        <v>17503.99</v>
      </c>
      <c r="M17" s="13">
        <f t="shared" si="5"/>
        <v>19077.81</v>
      </c>
      <c r="N17" s="13">
        <f t="shared" si="5"/>
        <v>20741.16</v>
      </c>
      <c r="O17" s="2"/>
      <c r="P17" s="3"/>
      <c r="Q17" s="3"/>
      <c r="R17" s="3"/>
      <c r="S17" s="3"/>
      <c r="T17" s="3"/>
      <c r="U17" s="3"/>
      <c r="V17" s="3"/>
      <c r="W17" s="2"/>
      <c r="X17" s="2"/>
    </row>
    <row r="18" spans="1:24" ht="18" customHeight="1" thickBot="1">
      <c r="A18" s="3"/>
      <c r="B18" s="12" t="str">
        <f t="shared" si="3"/>
        <v>FY 09 Actual</v>
      </c>
      <c r="C18" s="21">
        <f t="shared" si="3"/>
        <v>1782.56</v>
      </c>
      <c r="D18" s="13">
        <f>C18+D8</f>
        <v>3365.283995283246</v>
      </c>
      <c r="E18" s="21">
        <f t="shared" si="5"/>
        <v>5322.043995283246</v>
      </c>
      <c r="F18" s="21">
        <f t="shared" si="5"/>
        <v>7182.903995283245</v>
      </c>
      <c r="G18" s="21">
        <f t="shared" si="5"/>
        <v>8832.723995283246</v>
      </c>
      <c r="H18" s="21">
        <f t="shared" si="5"/>
        <v>10728.113995283245</v>
      </c>
      <c r="I18" s="21">
        <f t="shared" si="5"/>
        <v>12410.853995283245</v>
      </c>
      <c r="J18" s="21">
        <f t="shared" si="5"/>
        <v>13726.123995283246</v>
      </c>
      <c r="K18" s="21">
        <f t="shared" si="5"/>
        <v>15184.973995283246</v>
      </c>
      <c r="L18" s="21">
        <f t="shared" si="5"/>
        <v>16780.153995283246</v>
      </c>
      <c r="M18" s="21">
        <f t="shared" si="5"/>
        <v>18358.213995283248</v>
      </c>
      <c r="N18" s="21">
        <f t="shared" si="5"/>
        <v>20089.603995283247</v>
      </c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8" customHeight="1" thickTop="1">
      <c r="A19" s="3"/>
      <c r="B19" s="22" t="str">
        <f>B9</f>
        <v>AVG FY 07 - 09</v>
      </c>
      <c r="C19" s="23">
        <f>AVERAGE(C16:C18)</f>
        <v>1807.6166666666668</v>
      </c>
      <c r="D19" s="23">
        <f aca="true" t="shared" si="6" ref="D19:N19">AVERAGE(D16:D18)</f>
        <v>3587.151331761082</v>
      </c>
      <c r="E19" s="23">
        <f t="shared" si="6"/>
        <v>5372.8613317610825</v>
      </c>
      <c r="F19" s="23">
        <f t="shared" si="6"/>
        <v>7238.141331761082</v>
      </c>
      <c r="G19" s="23">
        <f t="shared" si="6"/>
        <v>9022.221331761082</v>
      </c>
      <c r="H19" s="23">
        <f t="shared" si="6"/>
        <v>10830.901331761082</v>
      </c>
      <c r="I19" s="23">
        <f t="shared" si="6"/>
        <v>12599.951331761082</v>
      </c>
      <c r="J19" s="23">
        <f t="shared" si="6"/>
        <v>14061.334665094417</v>
      </c>
      <c r="K19" s="23">
        <f t="shared" si="6"/>
        <v>15622.974665094416</v>
      </c>
      <c r="L19" s="23">
        <f t="shared" si="6"/>
        <v>17274.071331761083</v>
      </c>
      <c r="M19" s="23">
        <f t="shared" si="6"/>
        <v>18971.64799885293</v>
      </c>
      <c r="N19" s="23">
        <f t="shared" si="6"/>
        <v>20730.001332186264</v>
      </c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8" customHeight="1" thickBot="1">
      <c r="A20" s="3"/>
      <c r="B20" s="24" t="str">
        <f>B10</f>
        <v>FY 10 Actual</v>
      </c>
      <c r="C20" s="25">
        <f>C10</f>
        <v>1791.84</v>
      </c>
      <c r="D20" s="25">
        <f>IF(D10="","",C20+D10)</f>
        <v>3345.4784992675777</v>
      </c>
      <c r="E20" s="25">
        <f aca="true" t="shared" si="7" ref="E20:N20">IF(E10="","",D20+E10)</f>
        <v>4914.227999176025</v>
      </c>
      <c r="F20" s="25">
        <f t="shared" si="7"/>
        <v>6610.178497192383</v>
      </c>
      <c r="G20" s="25">
        <f t="shared" si="7"/>
        <v>8277.360497009277</v>
      </c>
      <c r="H20" s="25">
        <f t="shared" si="7"/>
        <v>10069.560497009277</v>
      </c>
      <c r="I20" s="25">
        <f t="shared" si="7"/>
        <v>11571.567496765136</v>
      </c>
      <c r="J20" s="25">
        <f t="shared" si="7"/>
        <v>12799.090996612547</v>
      </c>
      <c r="K20" s="25">
        <f t="shared" si="7"/>
        <v>14495.485996612548</v>
      </c>
      <c r="L20" s="25">
        <f t="shared" si="7"/>
        <v>16020.974995117187</v>
      </c>
      <c r="M20" s="25">
        <f t="shared" si="7"/>
        <v>17366.541994750976</v>
      </c>
      <c r="N20" s="25">
        <f t="shared" si="7"/>
        <v>18962.630994506835</v>
      </c>
      <c r="O20" s="2"/>
      <c r="P20" s="15"/>
      <c r="Q20" s="2"/>
      <c r="R20" s="2"/>
      <c r="S20" s="2"/>
      <c r="T20" s="2"/>
      <c r="U20" s="2"/>
      <c r="V20" s="2"/>
      <c r="W20" s="2"/>
      <c r="X20" s="2"/>
    </row>
    <row r="21" spans="1:24" ht="18" customHeight="1" thickTop="1">
      <c r="A21" s="3"/>
      <c r="B21" s="22" t="s">
        <v>19</v>
      </c>
      <c r="C21" s="23">
        <f>IF(C20=0,"",C20-C19)</f>
        <v>-15.77666666666687</v>
      </c>
      <c r="D21" s="23">
        <f>IF(D20="","",D20-D19)</f>
        <v>-241.6728324935043</v>
      </c>
      <c r="E21" s="23">
        <f aca="true" t="shared" si="8" ref="E21:N21">IF(E20="","",E20-E19)</f>
        <v>-458.63333258505736</v>
      </c>
      <c r="F21" s="23">
        <f t="shared" si="8"/>
        <v>-627.9628345686997</v>
      </c>
      <c r="G21" s="23">
        <f t="shared" si="8"/>
        <v>-744.8608347518057</v>
      </c>
      <c r="H21" s="23">
        <f t="shared" si="8"/>
        <v>-761.3408347518052</v>
      </c>
      <c r="I21" s="23">
        <f t="shared" si="8"/>
        <v>-1028.383834995946</v>
      </c>
      <c r="J21" s="23">
        <f t="shared" si="8"/>
        <v>-1262.2436684818695</v>
      </c>
      <c r="K21" s="23">
        <f t="shared" si="8"/>
        <v>-1127.4886684818684</v>
      </c>
      <c r="L21" s="23">
        <f t="shared" si="8"/>
        <v>-1253.0963366438955</v>
      </c>
      <c r="M21" s="23">
        <f t="shared" si="8"/>
        <v>-1605.1060041019555</v>
      </c>
      <c r="N21" s="23">
        <f t="shared" si="8"/>
        <v>-1767.3703376794292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>
      <c r="A22" s="3"/>
      <c r="B22" s="12" t="s">
        <v>19</v>
      </c>
      <c r="C22" s="26">
        <f>IF(C20=0,"",C21/C19)</f>
        <v>-0.008727882939782699</v>
      </c>
      <c r="D22" s="26">
        <f>IF(D20="","",D21/D19)</f>
        <v>-0.06737179732388292</v>
      </c>
      <c r="E22" s="26">
        <f aca="true" t="shared" si="9" ref="E22:N22">IF(E20="","",E21/E19)</f>
        <v>-0.08536109612096195</v>
      </c>
      <c r="F22" s="26">
        <f t="shared" si="9"/>
        <v>-0.08675747070773383</v>
      </c>
      <c r="G22" s="26">
        <f t="shared" si="9"/>
        <v>-0.08255847505421521</v>
      </c>
      <c r="H22" s="26">
        <f t="shared" si="9"/>
        <v>-0.07029339585240343</v>
      </c>
      <c r="I22" s="26">
        <f t="shared" si="9"/>
        <v>-0.08161807993683813</v>
      </c>
      <c r="J22" s="26">
        <f t="shared" si="9"/>
        <v>-0.08976698859285659</v>
      </c>
      <c r="K22" s="26">
        <f t="shared" si="9"/>
        <v>-0.07216862938406708</v>
      </c>
      <c r="L22" s="26">
        <f t="shared" si="9"/>
        <v>-0.0725420378657278</v>
      </c>
      <c r="M22" s="26">
        <f t="shared" si="9"/>
        <v>-0.08460551261540399</v>
      </c>
      <c r="N22" s="26">
        <f t="shared" si="9"/>
        <v>-0.0852566437096816</v>
      </c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2" customHeight="1">
      <c r="A23" s="3"/>
      <c r="B23" s="1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4.75" customHeight="1">
      <c r="A24" s="3"/>
      <c r="B24" s="29" t="s">
        <v>14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>
      <c r="A25" s="3"/>
      <c r="B25" s="14"/>
      <c r="C25" s="17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>
      <c r="A26" s="3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P26" s="2"/>
      <c r="Q26" s="2"/>
      <c r="R26" s="2"/>
      <c r="S26" s="2"/>
      <c r="T26" s="2"/>
      <c r="U26" s="2"/>
      <c r="V26" s="2"/>
      <c r="W26" s="2"/>
      <c r="X26" s="2"/>
    </row>
    <row r="27" spans="1:24" ht="12.75">
      <c r="A27" s="3"/>
      <c r="P27" s="2"/>
      <c r="Q27" s="2"/>
      <c r="R27" s="2"/>
      <c r="S27" s="2"/>
      <c r="T27" s="2"/>
      <c r="U27" s="2"/>
      <c r="V27" s="2"/>
      <c r="W27" s="2"/>
      <c r="X27" s="2"/>
    </row>
    <row r="28" spans="1:24" ht="12.75">
      <c r="A28" s="3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9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" customHeight="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 t="s">
        <v>15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</sheetData>
  <sheetProtection/>
  <mergeCells count="7">
    <mergeCell ref="B1:N1"/>
    <mergeCell ref="B4:N4"/>
    <mergeCell ref="B14:N14"/>
    <mergeCell ref="B51:N51"/>
    <mergeCell ref="B24:N24"/>
    <mergeCell ref="I2:J2"/>
    <mergeCell ref="B2:H2"/>
  </mergeCells>
  <printOptions horizontalCentered="1"/>
  <pageMargins left="0.5" right="0.5" top="1" bottom="1" header="0.5" footer="0.5"/>
  <pageSetup fitToHeight="1" fitToWidth="1"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tnichols</cp:lastModifiedBy>
  <cp:lastPrinted>2010-07-15T14:51:53Z</cp:lastPrinted>
  <dcterms:created xsi:type="dcterms:W3CDTF">2003-12-05T13:40:19Z</dcterms:created>
  <dcterms:modified xsi:type="dcterms:W3CDTF">2010-07-15T14:54:44Z</dcterms:modified>
  <cp:category/>
  <cp:version/>
  <cp:contentType/>
  <cp:contentStatus/>
</cp:coreProperties>
</file>