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2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<sst xmlns="http://schemas.openxmlformats.org/spreadsheetml/2006/main" count="42" uniqueCount="25">
  <si>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</si>
  <si>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</si>
  <si>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</si>
  <si>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</si>
  <si>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</si>
  <si>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</si>
  <si>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</si>
  <si>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</si>
  <si>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</si>
  <si>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</si>
  <si>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</si>
  <si>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</si>
  <si>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</si>
  <si>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</si>
  <si>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</si>
  <si>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</si>
  <si>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</si>
  <si>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</si>
  <si>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</si>
  <si>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</si>
  <si>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10 Actual</t>
  </si>
  <si>
    <t>FY 11 Actual</t>
  </si>
  <si>
    <t>FY 12 Actual</t>
  </si>
  <si>
    <t>AVG FY 10 - 12</t>
  </si>
  <si>
    <t>FY 13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</si>
</sst>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4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10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44964181"/>
        <c:axId val="2024446"/>
      </c:barChart>
      <c:lineChart>
        <c:grouping val="standard"/>
        <c:varyColors val="0"/>
        <c:ser>
          <c:idx val="5"/>
          <c:order val="4"/>
          <c:tx>
            <c:strRef>
              <c:f>'Town Report'!$B$19</c:f>
              <c:strCache>
                <c:ptCount val="1"/>
                <c:pt idx="0">
                  <c:v>AVG FY 10 - 12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4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45">
          <cell r="B45" t="str">
            <v>Westport</v>
          </cell>
          <cell r="DR45">
            <v>117.58</v>
          </cell>
          <cell r="DS45">
            <v>104.47</v>
          </cell>
          <cell r="DT45">
            <v>114.66</v>
          </cell>
          <cell r="DU45">
            <v>113.66</v>
          </cell>
          <cell r="DV45">
            <v>114.16</v>
          </cell>
          <cell r="DW45">
            <v>130</v>
          </cell>
          <cell r="DX45">
            <v>94.83</v>
          </cell>
          <cell r="DY45">
            <v>85.15</v>
          </cell>
          <cell r="DZ45">
            <v>106.09</v>
          </cell>
          <cell r="EA45">
            <v>112.15</v>
          </cell>
          <cell r="EB45">
            <v>102.83</v>
          </cell>
          <cell r="EC45">
            <v>117.88</v>
          </cell>
          <cell r="ED45">
            <v>113.23</v>
          </cell>
          <cell r="EE45">
            <v>107.54</v>
          </cell>
          <cell r="EF45">
            <v>99.77</v>
          </cell>
          <cell r="EG45">
            <v>104.53</v>
          </cell>
          <cell r="EH45">
            <v>112.34</v>
          </cell>
          <cell r="EI45">
            <v>124.28</v>
          </cell>
          <cell r="EJ45">
            <v>92.1</v>
          </cell>
          <cell r="EK45">
            <v>86.19</v>
          </cell>
          <cell r="EL45">
            <v>97.28</v>
          </cell>
          <cell r="EM45">
            <v>103.64</v>
          </cell>
          <cell r="EN45">
            <v>111.89</v>
          </cell>
          <cell r="EO45">
            <v>114.47</v>
          </cell>
          <cell r="EP45">
            <v>233.72</v>
          </cell>
          <cell r="EQ45">
            <v>252.72</v>
          </cell>
          <cell r="ER45">
            <v>295.26</v>
          </cell>
          <cell r="ES45">
            <v>298.76</v>
          </cell>
          <cell r="ET45">
            <v>281.53</v>
          </cell>
          <cell r="EU45">
            <v>339.76</v>
          </cell>
          <cell r="EV45">
            <v>276.45</v>
          </cell>
          <cell r="EW45">
            <v>232.56</v>
          </cell>
          <cell r="EX45">
            <v>295.44</v>
          </cell>
          <cell r="EY45">
            <v>281.78</v>
          </cell>
          <cell r="EZ45">
            <v>301.74</v>
          </cell>
          <cell r="FA45">
            <v>327.06</v>
          </cell>
          <cell r="FB45">
            <v>295.75</v>
          </cell>
          <cell r="FC45">
            <v>336.5</v>
          </cell>
          <cell r="FD45">
            <v>283.62</v>
          </cell>
          <cell r="FE45">
            <v>311.04</v>
          </cell>
          <cell r="FF45">
            <v>354.52</v>
          </cell>
          <cell r="FG45">
            <v>326.16</v>
          </cell>
          <cell r="FH45">
            <v>301.15</v>
          </cell>
          <cell r="FI45">
            <v>216.45</v>
          </cell>
          <cell r="FJ45">
            <v>301.42</v>
          </cell>
          <cell r="FK45">
            <v>272.09</v>
          </cell>
          <cell r="FL45">
            <v>352.78</v>
          </cell>
          <cell r="FM45">
            <v>296.91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CONCATENATE('[2]Southwest'!$B$45," Recycling - ",'[1]MonthYear'!$A$3," ",'[1]MonthYear'!$B$3)</f>
        <v>Westport Recycling - June 2013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'[2]Southwest'!$F$45</f>
        <v>0</v>
      </c>
      <c r="D3" s="7">
        <f>C3</f>
        <v>0</v>
      </c>
      <c r="E3" s="7">
        <f>C3</f>
        <v>0</v>
      </c>
      <c r="F3" s="7">
        <f>C3</f>
        <v>0</v>
      </c>
      <c r="G3" s="7">
        <f>C3</f>
        <v>0</v>
      </c>
      <c r="H3" s="7">
        <f>C3</f>
        <v>0</v>
      </c>
      <c r="I3" s="7">
        <f>C3</f>
        <v>0</v>
      </c>
      <c r="J3" s="7">
        <f>C3</f>
        <v>0</v>
      </c>
      <c r="K3" s="7">
        <f>C3</f>
        <v>0</v>
      </c>
      <c r="L3" s="7">
        <f>C3</f>
        <v>0</v>
      </c>
      <c r="M3" s="7">
        <f>C3</f>
        <v>0</v>
      </c>
      <c r="N3" s="7">
        <f>C3</f>
        <v>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'[2]Southwest'!DR$45</f>
        <v>117.58</v>
      </c>
      <c r="D6" s="11">
        <f>'[2]Southwest'!DS$45</f>
        <v>104.47</v>
      </c>
      <c r="E6" s="11">
        <f>'[2]Southwest'!DT$45</f>
        <v>114.66</v>
      </c>
      <c r="F6" s="11">
        <f>'[2]Southwest'!DU$45</f>
        <v>113.66</v>
      </c>
      <c r="G6" s="11">
        <f>'[2]Southwest'!DV$45</f>
        <v>114.16</v>
      </c>
      <c r="H6" s="11">
        <f>'[2]Southwest'!DW$45</f>
        <v>130</v>
      </c>
      <c r="I6" s="11">
        <f>'[2]Southwest'!DX$45</f>
        <v>94.83</v>
      </c>
      <c r="J6" s="11">
        <f>'[2]Southwest'!DY$45</f>
        <v>85.15</v>
      </c>
      <c r="K6" s="11">
        <f>'[2]Southwest'!DZ$45</f>
        <v>106.09</v>
      </c>
      <c r="L6" s="11">
        <f>'[2]Southwest'!EA$45</f>
        <v>112.15</v>
      </c>
      <c r="M6" s="11">
        <f>'[2]Southwest'!EB$45</f>
        <v>102.83</v>
      </c>
      <c r="N6" s="11">
        <f>'[2]Southwest'!EC$45</f>
        <v>117.88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'[2]Southwest'!ED$45</f>
        <v>113.23</v>
      </c>
      <c r="D7" s="11">
        <f>'[2]Southwest'!EE$45</f>
        <v>107.54</v>
      </c>
      <c r="E7" s="11">
        <f>'[2]Southwest'!EF$45</f>
        <v>99.77</v>
      </c>
      <c r="F7" s="11">
        <f>'[2]Southwest'!EG$45</f>
        <v>104.53</v>
      </c>
      <c r="G7" s="11">
        <f>'[2]Southwest'!EH$45</f>
        <v>112.34</v>
      </c>
      <c r="H7" s="11">
        <f>'[2]Southwest'!EI$45</f>
        <v>124.28</v>
      </c>
      <c r="I7" s="11">
        <f>'[2]Southwest'!EJ$45</f>
        <v>92.1</v>
      </c>
      <c r="J7" s="11">
        <f>'[2]Southwest'!EK$45</f>
        <v>86.19</v>
      </c>
      <c r="K7" s="11">
        <f>'[2]Southwest'!EL$45</f>
        <v>97.28</v>
      </c>
      <c r="L7" s="11">
        <f>'[2]Southwest'!EM$45</f>
        <v>103.64</v>
      </c>
      <c r="M7" s="11">
        <f>'[2]Southwest'!EN$45</f>
        <v>111.89</v>
      </c>
      <c r="N7" s="11">
        <f>'[2]Southwest'!EO$45</f>
        <v>114.47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'[2]Southwest'!EP$45</f>
        <v>233.72</v>
      </c>
      <c r="D8" s="11">
        <f>'[2]Southwest'!EQ$45</f>
        <v>252.72</v>
      </c>
      <c r="E8" s="11">
        <f>'[2]Southwest'!ER$45</f>
        <v>295.26</v>
      </c>
      <c r="F8" s="11">
        <f>'[2]Southwest'!ES$45</f>
        <v>298.76</v>
      </c>
      <c r="G8" s="11">
        <f>'[2]Southwest'!ET$45</f>
        <v>281.53</v>
      </c>
      <c r="H8" s="11">
        <f>'[2]Southwest'!EU$45</f>
        <v>339.76</v>
      </c>
      <c r="I8" s="11">
        <f>'[2]Southwest'!EV$45</f>
        <v>276.45</v>
      </c>
      <c r="J8" s="11">
        <f>'[2]Southwest'!EW$45</f>
        <v>232.56</v>
      </c>
      <c r="K8" s="11">
        <f>'[2]Southwest'!EX$45</f>
        <v>295.44</v>
      </c>
      <c r="L8" s="11">
        <f>'[2]Southwest'!EY$45</f>
        <v>281.78</v>
      </c>
      <c r="M8" s="11">
        <f>'[2]Southwest'!EZ$45</f>
        <v>301.74</v>
      </c>
      <c r="N8" s="11">
        <f>'[2]Southwest'!FA$45</f>
        <v>327.06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154.84333333333333</v>
      </c>
      <c r="D9" s="23">
        <f aca="true" t="shared" si="0" ref="D9:N9">AVERAGE(D6:D8)</f>
        <v>154.91</v>
      </c>
      <c r="E9" s="23">
        <f t="shared" si="0"/>
        <v>169.89666666666668</v>
      </c>
      <c r="F9" s="23">
        <f t="shared" si="0"/>
        <v>172.3166666666667</v>
      </c>
      <c r="G9" s="23">
        <f t="shared" si="0"/>
        <v>169.34333333333333</v>
      </c>
      <c r="H9" s="23">
        <f t="shared" si="0"/>
        <v>198.01333333333332</v>
      </c>
      <c r="I9" s="23">
        <f t="shared" si="0"/>
        <v>154.46</v>
      </c>
      <c r="J9" s="23">
        <f t="shared" si="0"/>
        <v>134.63333333333333</v>
      </c>
      <c r="K9" s="23">
        <f t="shared" si="0"/>
        <v>166.27</v>
      </c>
      <c r="L9" s="23">
        <f t="shared" si="0"/>
        <v>165.85666666666665</v>
      </c>
      <c r="M9" s="23">
        <f t="shared" si="0"/>
        <v>172.15333333333334</v>
      </c>
      <c r="N9" s="23">
        <f t="shared" si="0"/>
        <v>186.47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IF('[2]Southwest'!FB$45="","",'[2]Southwest'!FB$45)</f>
        <v>295.75</v>
      </c>
      <c r="D10" s="25">
        <f>IF('[2]Southwest'!FC$45="","",'[2]Southwest'!FC$45)</f>
        <v>336.5</v>
      </c>
      <c r="E10" s="25">
        <f>IF('[2]Southwest'!FD$45="","",'[2]Southwest'!FD$45)</f>
        <v>283.62</v>
      </c>
      <c r="F10" s="25">
        <f>IF('[2]Southwest'!FE$45="","",'[2]Southwest'!FE$45)</f>
        <v>311.04</v>
      </c>
      <c r="G10" s="25">
        <f>IF('[2]Southwest'!FF$45="","",'[2]Southwest'!FF$45)</f>
        <v>354.52</v>
      </c>
      <c r="H10" s="25">
        <f>IF('[2]Southwest'!FG$45="","",'[2]Southwest'!FG$45)</f>
        <v>326.16</v>
      </c>
      <c r="I10" s="25">
        <f>IF('[2]Southwest'!FH$45="","",'[2]Southwest'!FH$45)</f>
        <v>301.15</v>
      </c>
      <c r="J10" s="25">
        <f>IF('[2]Southwest'!FI$45="","",'[2]Southwest'!FI$45)</f>
        <v>216.45</v>
      </c>
      <c r="K10" s="25">
        <f>IF('[2]Southwest'!FJ$45="","",'[2]Southwest'!FJ$45)</f>
        <v>301.42</v>
      </c>
      <c r="L10" s="25">
        <f>IF('[2]Southwest'!FK$45="","",'[2]Southwest'!FK$45)</f>
        <v>272.09</v>
      </c>
      <c r="M10" s="25">
        <f>IF('[2]Southwest'!FL$45="","",'[2]Southwest'!FL$45)</f>
        <v>352.78</v>
      </c>
      <c r="N10" s="25">
        <f>IF('[2]Southwest'!FM$45="","",'[2]Southwest'!FM$45)</f>
        <v>296.91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140.90666666666667</v>
      </c>
      <c r="D11" s="23">
        <f>IF(D10="","",D10-D9)</f>
        <v>181.59</v>
      </c>
      <c r="E11" s="23">
        <f aca="true" t="shared" si="1" ref="E11:N11">IF(E10="","",E10-E9)</f>
        <v>113.72333333333333</v>
      </c>
      <c r="F11" s="23">
        <f t="shared" si="1"/>
        <v>138.72333333333333</v>
      </c>
      <c r="G11" s="23">
        <f t="shared" si="1"/>
        <v>185.17666666666665</v>
      </c>
      <c r="H11" s="23">
        <f t="shared" si="1"/>
        <v>128.1466666666667</v>
      </c>
      <c r="I11" s="23">
        <f t="shared" si="1"/>
        <v>146.68999999999997</v>
      </c>
      <c r="J11" s="23">
        <f t="shared" si="1"/>
        <v>81.81666666666666</v>
      </c>
      <c r="K11" s="23">
        <f t="shared" si="1"/>
        <v>135.15</v>
      </c>
      <c r="L11" s="23">
        <f t="shared" si="1"/>
        <v>106.23333333333332</v>
      </c>
      <c r="M11" s="23">
        <f t="shared" si="1"/>
        <v>180.62666666666664</v>
      </c>
      <c r="N11" s="23">
        <f t="shared" si="1"/>
        <v>110.44000000000003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0.9099950487589606</v>
      </c>
      <c r="D12" s="26">
        <f>IF(D10="","",D11/D9)</f>
        <v>1.1722290362145762</v>
      </c>
      <c r="E12" s="26">
        <f aca="true" t="shared" si="2" ref="E12:N12">IF(E10="","",E11/E9)</f>
        <v>0.6693676548490258</v>
      </c>
      <c r="F12" s="26">
        <f t="shared" si="2"/>
        <v>0.8050488441822226</v>
      </c>
      <c r="G12" s="26">
        <f t="shared" si="2"/>
        <v>1.0934984154479066</v>
      </c>
      <c r="H12" s="26">
        <f t="shared" si="2"/>
        <v>0.6471618072857049</v>
      </c>
      <c r="I12" s="26">
        <f t="shared" si="2"/>
        <v>0.9496957141007378</v>
      </c>
      <c r="J12" s="26">
        <f t="shared" si="2"/>
        <v>0.6076999257241892</v>
      </c>
      <c r="K12" s="26">
        <f t="shared" si="2"/>
        <v>0.8128345462200036</v>
      </c>
      <c r="L12" s="26">
        <f t="shared" si="2"/>
        <v>0.6405128926583193</v>
      </c>
      <c r="M12" s="26">
        <f t="shared" si="2"/>
        <v>1.0492196878751499</v>
      </c>
      <c r="N12" s="26">
        <f t="shared" si="2"/>
        <v>0.5922668525768221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10 Actual</v>
      </c>
      <c r="C16" s="13">
        <f t="shared" si="3"/>
        <v>117.58</v>
      </c>
      <c r="D16" s="13">
        <f>C16+D6</f>
        <v>222.05</v>
      </c>
      <c r="E16" s="13">
        <f aca="true" t="shared" si="4" ref="E16:N16">D16+E6</f>
        <v>336.71000000000004</v>
      </c>
      <c r="F16" s="13">
        <f t="shared" si="4"/>
        <v>450.37</v>
      </c>
      <c r="G16" s="13">
        <f t="shared" si="4"/>
        <v>564.53</v>
      </c>
      <c r="H16" s="13">
        <f t="shared" si="4"/>
        <v>694.53</v>
      </c>
      <c r="I16" s="13">
        <f t="shared" si="4"/>
        <v>789.36</v>
      </c>
      <c r="J16" s="13">
        <f t="shared" si="4"/>
        <v>874.51</v>
      </c>
      <c r="K16" s="13">
        <f t="shared" si="4"/>
        <v>980.6</v>
      </c>
      <c r="L16" s="13">
        <f t="shared" si="4"/>
        <v>1092.75</v>
      </c>
      <c r="M16" s="13">
        <f t="shared" si="4"/>
        <v>1195.58</v>
      </c>
      <c r="N16" s="13">
        <f t="shared" si="4"/>
        <v>1313.46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11 Actual</v>
      </c>
      <c r="C17" s="13">
        <f t="shared" si="3"/>
        <v>113.23</v>
      </c>
      <c r="D17" s="13">
        <f>C17+D7</f>
        <v>220.77</v>
      </c>
      <c r="E17" s="13">
        <f aca="true" t="shared" si="5" ref="E17:N18">D17+E7</f>
        <v>320.54</v>
      </c>
      <c r="F17" s="13">
        <f t="shared" si="5"/>
        <v>425.07000000000005</v>
      </c>
      <c r="G17" s="13">
        <f t="shared" si="5"/>
        <v>537.4100000000001</v>
      </c>
      <c r="H17" s="13">
        <f t="shared" si="5"/>
        <v>661.69</v>
      </c>
      <c r="I17" s="13">
        <f t="shared" si="5"/>
        <v>753.7900000000001</v>
      </c>
      <c r="J17" s="13">
        <f t="shared" si="5"/>
        <v>839.98</v>
      </c>
      <c r="K17" s="13">
        <f t="shared" si="5"/>
        <v>937.26</v>
      </c>
      <c r="L17" s="13">
        <f t="shared" si="5"/>
        <v>1040.9</v>
      </c>
      <c r="M17" s="13">
        <f t="shared" si="5"/>
        <v>1152.7900000000002</v>
      </c>
      <c r="N17" s="13">
        <f t="shared" si="5"/>
        <v>1267.2600000000002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12 Actual</v>
      </c>
      <c r="C18" s="21">
        <f t="shared" si="3"/>
        <v>233.72</v>
      </c>
      <c r="D18" s="13">
        <f>C18+D8</f>
        <v>486.44</v>
      </c>
      <c r="E18" s="21">
        <f t="shared" si="5"/>
        <v>781.7</v>
      </c>
      <c r="F18" s="21">
        <f t="shared" si="5"/>
        <v>1080.46</v>
      </c>
      <c r="G18" s="21">
        <f t="shared" si="5"/>
        <v>1361.99</v>
      </c>
      <c r="H18" s="21">
        <f t="shared" si="5"/>
        <v>1701.75</v>
      </c>
      <c r="I18" s="21">
        <f t="shared" si="5"/>
        <v>1978.2</v>
      </c>
      <c r="J18" s="21">
        <f t="shared" si="5"/>
        <v>2210.76</v>
      </c>
      <c r="K18" s="21">
        <f t="shared" si="5"/>
        <v>2506.2000000000003</v>
      </c>
      <c r="L18" s="21">
        <f t="shared" si="5"/>
        <v>2787.9800000000005</v>
      </c>
      <c r="M18" s="21">
        <f t="shared" si="5"/>
        <v>3089.7200000000003</v>
      </c>
      <c r="N18" s="21">
        <f t="shared" si="5"/>
        <v>3416.78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10 - 12</v>
      </c>
      <c r="C19" s="23">
        <f>AVERAGE(C16:C18)</f>
        <v>154.84333333333333</v>
      </c>
      <c r="D19" s="23">
        <f aca="true" t="shared" si="6" ref="D19:N19">AVERAGE(D16:D18)</f>
        <v>309.75333333333333</v>
      </c>
      <c r="E19" s="23">
        <f t="shared" si="6"/>
        <v>479.65000000000003</v>
      </c>
      <c r="F19" s="23">
        <f t="shared" si="6"/>
        <v>651.9666666666667</v>
      </c>
      <c r="G19" s="23">
        <f t="shared" si="6"/>
        <v>821.3100000000001</v>
      </c>
      <c r="H19" s="23">
        <f t="shared" si="6"/>
        <v>1019.3233333333334</v>
      </c>
      <c r="I19" s="23">
        <f t="shared" si="6"/>
        <v>1173.7833333333335</v>
      </c>
      <c r="J19" s="23">
        <f t="shared" si="6"/>
        <v>1308.4166666666667</v>
      </c>
      <c r="K19" s="23">
        <f t="shared" si="6"/>
        <v>1474.6866666666667</v>
      </c>
      <c r="L19" s="23">
        <f t="shared" si="6"/>
        <v>1640.5433333333337</v>
      </c>
      <c r="M19" s="23">
        <f t="shared" si="6"/>
        <v>1812.6966666666667</v>
      </c>
      <c r="N19" s="23">
        <f t="shared" si="6"/>
        <v>1999.1666666666667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13 Actual</v>
      </c>
      <c r="C20" s="25">
        <f>C10</f>
        <v>295.75</v>
      </c>
      <c r="D20" s="25">
        <f>IF(D10="","",C20+D10)</f>
        <v>632.25</v>
      </c>
      <c r="E20" s="25">
        <f aca="true" t="shared" si="7" ref="E20:N20">IF(E10="","",D20+E10)</f>
        <v>915.87</v>
      </c>
      <c r="F20" s="25">
        <f t="shared" si="7"/>
        <v>1226.91</v>
      </c>
      <c r="G20" s="25">
        <f t="shared" si="7"/>
        <v>1581.43</v>
      </c>
      <c r="H20" s="25">
        <f t="shared" si="7"/>
        <v>1907.5900000000001</v>
      </c>
      <c r="I20" s="25">
        <f t="shared" si="7"/>
        <v>2208.7400000000002</v>
      </c>
      <c r="J20" s="25">
        <f t="shared" si="7"/>
        <v>2425.19</v>
      </c>
      <c r="K20" s="25">
        <f t="shared" si="7"/>
        <v>2726.61</v>
      </c>
      <c r="L20" s="25">
        <f t="shared" si="7"/>
        <v>2998.7000000000003</v>
      </c>
      <c r="M20" s="25">
        <f t="shared" si="7"/>
        <v>3351.4800000000005</v>
      </c>
      <c r="N20" s="25">
        <f t="shared" si="7"/>
        <v>3648.3900000000003</v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140.90666666666667</v>
      </c>
      <c r="D21" s="23">
        <f>IF(D20="","",D20-D19)</f>
        <v>322.49666666666667</v>
      </c>
      <c r="E21" s="23">
        <f aca="true" t="shared" si="8" ref="E21:N21">IF(E20="","",E20-E19)</f>
        <v>436.21999999999997</v>
      </c>
      <c r="F21" s="23">
        <f t="shared" si="8"/>
        <v>574.9433333333334</v>
      </c>
      <c r="G21" s="23">
        <f t="shared" si="8"/>
        <v>760.12</v>
      </c>
      <c r="H21" s="23">
        <f t="shared" si="8"/>
        <v>888.2666666666668</v>
      </c>
      <c r="I21" s="23">
        <f t="shared" si="8"/>
        <v>1034.9566666666667</v>
      </c>
      <c r="J21" s="23">
        <f t="shared" si="8"/>
        <v>1116.7733333333333</v>
      </c>
      <c r="K21" s="23">
        <f t="shared" si="8"/>
        <v>1251.9233333333334</v>
      </c>
      <c r="L21" s="23">
        <f t="shared" si="8"/>
        <v>1358.1566666666665</v>
      </c>
      <c r="M21" s="23">
        <f t="shared" si="8"/>
        <v>1538.7833333333338</v>
      </c>
      <c r="N21" s="23">
        <f t="shared" si="8"/>
        <v>1649.2233333333336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0.9099950487589606</v>
      </c>
      <c r="D22" s="26">
        <f>IF(D20="","",D21/D19)</f>
        <v>1.0411402621440717</v>
      </c>
      <c r="E22" s="26">
        <f aca="true" t="shared" si="9" ref="E22:N22">IF(E20="","",E21/E19)</f>
        <v>0.9094548107995412</v>
      </c>
      <c r="F22" s="26">
        <f t="shared" si="9"/>
        <v>0.8818600132931131</v>
      </c>
      <c r="G22" s="26">
        <f t="shared" si="9"/>
        <v>0.9254970717512266</v>
      </c>
      <c r="H22" s="26">
        <f t="shared" si="9"/>
        <v>0.8714277772509215</v>
      </c>
      <c r="I22" s="26">
        <f t="shared" si="9"/>
        <v>0.8817271784968832</v>
      </c>
      <c r="J22" s="26">
        <f t="shared" si="9"/>
        <v>0.853530348385453</v>
      </c>
      <c r="K22" s="26">
        <f t="shared" si="9"/>
        <v>0.8489419221258301</v>
      </c>
      <c r="L22" s="26">
        <f t="shared" si="9"/>
        <v>0.8278700349274526</v>
      </c>
      <c r="M22" s="26">
        <f t="shared" si="9"/>
        <v>0.8488917984071616</v>
      </c>
      <c r="N22" s="26">
        <f t="shared" si="9"/>
        <v>0.8249553980825345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2011-05-10T14:56:59Z</cp:lastPrinted>
  <dcterms:created xsi:type="dcterms:W3CDTF">2003-12-05T13:40:19Z</dcterms:created>
  <dcterms:modified xsi:type="dcterms:W3CDTF">2013-07-16T16:25:39Z</dcterms:modified>
  <cp:category/>
  <cp:version/>
  <cp:contentType/>
  <cp:contentStatus/>
</cp:coreProperties>
</file>