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735" yWindow="330" windowWidth="15390" windowHeight="12465" activeTab="0"/>
  </bookViews>
  <sheets>
    <sheet name="Town Report" sheetId="1" r:id="rId1"/>
  </sheets>
  <externalReferences>
    <externalReference r:id="rId4"/>
    <externalReference r:id="rId5"/>
  </externalReferences>
  <definedNames>
    <definedName name="_xlnm.Print_Area" localSheetId="0">'Town Report'!$B$1:$N$51</definedName>
  </definedNames>
  <calcPr fullCalcOnLoad="1"/>
</workbook>
</file>

<file path=xl/sharedStrings.xml><?xml version="1.0" encoding="utf-8"?>
<sst xmlns="http://schemas.openxmlformats.org/spreadsheetml/2006/main" count="42" uniqueCount="25">
  <si>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</si>
  <si>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</si>
  <si>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</si>
  <si>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</si>
  <si>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</si>
  <si>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</si>
  <si>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</si>
  <si>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</si>
  <si>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</si>
  <si>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</si>
  <si>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</si>
  <si>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</si>
  <si>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Tonnage by Month</t>
  </si>
  <si>
    <t>Fiscal Year</t>
  </si>
  <si>
    <t>Cumulative Tonnage by Fiscal Year</t>
  </si>
  <si>
    <t xml:space="preserve">  </t>
  </si>
  <si>
    <t>Minimum Commitment</t>
  </si>
  <si>
    <t>Tons</t>
  </si>
  <si>
    <t>Minimum Annual Commitment:</t>
  </si>
  <si>
    <t>Deviation from AVG</t>
  </si>
  <si>
    <t>FY 13 Actual</t>
  </si>
  <si>
    <t>FY 14 Actual</t>
  </si>
  <si>
    <t>FY 15 Actual</t>
  </si>
  <si>
    <t>AVG FY 13 - 15</t>
  </si>
  <si>
    <t>FY 16 Actual</t>
  </si>
</sst>
</file>

<file path=xl/styles.xml><?xml version="1.0" encoding="utf-8"?>
<styleSheet xmlns="http://schemas.openxmlformats.org/spreadsheetml/2006/main">
  <numFmts count="6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mm/dd/yy"/>
    <numFmt numFmtId="169" formatCode="0.0"/>
    <numFmt numFmtId="170" formatCode="_(* #,##0.000_);_(* \(#,##0.000\);_(* &quot;-&quot;??_);_(@_)"/>
    <numFmt numFmtId="171" formatCode="_(* #,##0.0_);_(* \(#,##0.0\);_(* &quot;-&quot;?_);_(@_)"/>
    <numFmt numFmtId="172" formatCode="_(* #,##0.0000_);_(* \(#,##0.0000\);_(* &quot;-&quot;??_);_(@_)"/>
    <numFmt numFmtId="173" formatCode="_(* #,##0.00000_);_(* \(#,##0.00000\);_(* &quot;-&quot;??_);_(@_)"/>
    <numFmt numFmtId="174" formatCode="_(* #,##0.000000_);_(* \(#,##0.000000\);_(* &quot;-&quot;??_);_(@_)"/>
    <numFmt numFmtId="175" formatCode="_(* #,##0.0000000_);_(* \(#,##0.0000000\);_(* &quot;-&quot;??_);_(@_)"/>
    <numFmt numFmtId="176" formatCode="mmmm\-yy"/>
    <numFmt numFmtId="177" formatCode="m&quot;/&quot;dd&quot;/&quot;yy"/>
    <numFmt numFmtId="178" formatCode="hh&quot;:&quot;mm\ AM/PM"/>
    <numFmt numFmtId="179" formatCode="#,##0.00_);\-#,##0.00"/>
    <numFmt numFmtId="180" formatCode="#,##0.0"/>
    <numFmt numFmtId="181" formatCode="###0"/>
    <numFmt numFmtId="182" formatCode="\+#,##0"/>
    <numFmt numFmtId="183" formatCode="#,##0.#####"/>
    <numFmt numFmtId="184" formatCode="mm/dd/yyyy"/>
    <numFmt numFmtId="185" formatCode="mm/dd/yy\ hh:mm\ AM/PM"/>
    <numFmt numFmtId="186" formatCode="mmm"/>
    <numFmt numFmtId="187" formatCode="mm\-dd\-yy"/>
    <numFmt numFmtId="188" formatCode="mmm\-dd\-yyyy"/>
    <numFmt numFmtId="189" formatCode="dd\ mmmm\,\ yyyy"/>
    <numFmt numFmtId="190" formatCode="mm\.dd\.yy"/>
    <numFmt numFmtId="191" formatCode="mmmm\ dd\,\ yyyy"/>
    <numFmt numFmtId="192" formatCode="mm/dd/yy\ hh:mm:ss"/>
    <numFmt numFmtId="193" formatCode="hh:mm\ AM/PM"/>
    <numFmt numFmtId="194" formatCode="hh:mm:ss"/>
    <numFmt numFmtId="195" formatCode="hh:mm"/>
    <numFmt numFmtId="196" formatCode="0.00000"/>
    <numFmt numFmtId="197" formatCode="_(* #,##0.00_);_(* \(#,##0.00\);_(* &quot;-&quot;_);_(@_)"/>
    <numFmt numFmtId="198" formatCode="&quot;$&quot;#,##0;\-&quot;$&quot;#,##0"/>
    <numFmt numFmtId="199" formatCode="&quot;$&quot;#,##0;[Red]\-&quot;$&quot;#,##0"/>
    <numFmt numFmtId="200" formatCode="&quot;$&quot;#,##0.00;\-&quot;$&quot;#,##0.00"/>
    <numFmt numFmtId="201" formatCode="&quot;$&quot;#,##0.00;[Red]\-&quot;$&quot;#,##0.00"/>
    <numFmt numFmtId="202" formatCode="_-&quot;$&quot;* #,##0_-;\-&quot;$&quot;* #,##0_-;_-&quot;$&quot;* &quot;-&quot;_-;_-@_-"/>
    <numFmt numFmtId="203" formatCode="_-* #,##0_-;\-* #,##0_-;_-* &quot;-&quot;_-;_-@_-"/>
    <numFmt numFmtId="204" formatCode="_-&quot;$&quot;* #,##0.00_-;\-&quot;$&quot;* #,##0.00_-;_-&quot;$&quot;* &quot;-&quot;??_-;_-@_-"/>
    <numFmt numFmtId="205" formatCode="_-* #,##0.00_-;\-* #,##0.00_-;_-* &quot;-&quot;??_-;_-@_-"/>
    <numFmt numFmtId="206" formatCode="General_)"/>
    <numFmt numFmtId="207" formatCode="#,##0.000_);\(#,##0.000\)"/>
    <numFmt numFmtId="208" formatCode="#,##0.0_);\(#,##0.0\)"/>
    <numFmt numFmtId="209" formatCode="0.000%"/>
    <numFmt numFmtId="210" formatCode="0.0000%"/>
    <numFmt numFmtId="211" formatCode="0.00000%"/>
    <numFmt numFmtId="212" formatCode="0.000000%"/>
    <numFmt numFmtId="213" formatCode="0.00000000000000000%"/>
    <numFmt numFmtId="214" formatCode="00"/>
    <numFmt numFmtId="215" formatCode="_(* #,##0.0_);_(* \(#,##0.0\);_(* &quot;-&quot;_);_(@_)"/>
    <numFmt numFmtId="216" formatCode="#,##0.0000_);\(#,##0.0000\)"/>
    <numFmt numFmtId="217" formatCode="mmm\-yyyy"/>
    <numFmt numFmtId="218" formatCode="#,##0.000"/>
    <numFmt numFmtId="219" formatCode="m"/>
    <numFmt numFmtId="220" formatCode="mm"/>
    <numFmt numFmtId="221" formatCode="##0.0_%\);\(##0.0%\)"/>
    <numFmt numFmtId="222" formatCode="##0.0%;\(##0.0%\)"/>
    <numFmt numFmtId="223" formatCode="##0%;\(##0%\)"/>
  </numFmts>
  <fonts count="4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sz val="15.5"/>
      <color indexed="8"/>
      <name val="Arial"/>
      <family val="0"/>
    </font>
    <font>
      <sz val="10"/>
      <color indexed="8"/>
      <name val="Arial"/>
      <family val="0"/>
    </font>
    <font>
      <sz val="6"/>
      <color indexed="8"/>
      <name val="Arial"/>
      <family val="0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3" fontId="4" fillId="0" borderId="0" xfId="0" applyNumberFormat="1" applyFont="1" applyFill="1" applyAlignment="1">
      <alignment horizontal="left" vertical="top"/>
    </xf>
    <xf numFmtId="3" fontId="4" fillId="0" borderId="0" xfId="0" applyNumberFormat="1" applyFont="1" applyFill="1" applyAlignment="1">
      <alignment horizontal="center" vertical="top"/>
    </xf>
    <xf numFmtId="0" fontId="6" fillId="0" borderId="0" xfId="0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186" fontId="3" fillId="0" borderId="10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37" fontId="0" fillId="0" borderId="11" xfId="4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37" fontId="0" fillId="0" borderId="10" xfId="42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49" fontId="0" fillId="0" borderId="0" xfId="0" applyNumberFormat="1" applyFill="1" applyAlignment="1">
      <alignment/>
    </xf>
    <xf numFmtId="0" fontId="6" fillId="0" borderId="12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/>
    </xf>
    <xf numFmtId="37" fontId="0" fillId="0" borderId="0" xfId="0" applyNumberFormat="1" applyAlignment="1">
      <alignment/>
    </xf>
    <xf numFmtId="0" fontId="7" fillId="0" borderId="0" xfId="0" applyFont="1" applyFill="1" applyBorder="1" applyAlignment="1">
      <alignment/>
    </xf>
    <xf numFmtId="0" fontId="0" fillId="0" borderId="13" xfId="0" applyFont="1" applyFill="1" applyBorder="1" applyAlignment="1">
      <alignment vertical="center"/>
    </xf>
    <xf numFmtId="37" fontId="0" fillId="0" borderId="13" xfId="42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37" fontId="0" fillId="0" borderId="14" xfId="42" applyNumberFormat="1" applyFont="1" applyFill="1" applyBorder="1" applyAlignment="1">
      <alignment vertical="center"/>
    </xf>
    <xf numFmtId="0" fontId="0" fillId="32" borderId="13" xfId="0" applyFont="1" applyFill="1" applyBorder="1" applyAlignment="1">
      <alignment vertical="center"/>
    </xf>
    <xf numFmtId="37" fontId="0" fillId="32" borderId="13" xfId="42" applyNumberFormat="1" applyFont="1" applyFill="1" applyBorder="1" applyAlignment="1">
      <alignment vertical="center"/>
    </xf>
    <xf numFmtId="223" fontId="0" fillId="0" borderId="10" xfId="42" applyNumberFormat="1" applyFont="1" applyFill="1" applyBorder="1" applyAlignment="1">
      <alignment vertical="center"/>
    </xf>
    <xf numFmtId="37" fontId="0" fillId="0" borderId="0" xfId="0" applyNumberFormat="1" applyFill="1" applyAlignment="1">
      <alignment/>
    </xf>
    <xf numFmtId="0" fontId="5" fillId="0" borderId="0" xfId="0" applyFont="1" applyFill="1" applyAlignment="1">
      <alignment horizontal="center" vertical="top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wrapText="1"/>
    </xf>
    <xf numFmtId="3" fontId="4" fillId="0" borderId="0" xfId="0" applyNumberFormat="1" applyFont="1" applyFill="1" applyAlignment="1">
      <alignment horizontal="right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05"/>
          <c:y val="0"/>
          <c:w val="0.9195"/>
          <c:h val="0.98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'Town Report'!$B$16</c:f>
              <c:strCache>
                <c:ptCount val="1"/>
                <c:pt idx="0">
                  <c:v>FY 13 Actual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'Town Report'!$C$15:$N$15</c:f>
              <c:strCache/>
            </c:strRef>
          </c:cat>
          <c:val>
            <c:numRef>
              <c:f>'Town Report'!$C$16:$N$16</c:f>
              <c:numCache/>
            </c:numRef>
          </c:val>
        </c:ser>
        <c:ser>
          <c:idx val="1"/>
          <c:order val="1"/>
          <c:tx>
            <c:strRef>
              <c:f>'Town Report'!$B$17</c:f>
              <c:strCache>
                <c:ptCount val="1"/>
                <c:pt idx="0">
                  <c:v>FY 14 Actual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'Town Report'!$C$15:$N$15</c:f>
              <c:strCache/>
            </c:strRef>
          </c:cat>
          <c:val>
            <c:numRef>
              <c:f>'Town Report'!$C$17:$N$17</c:f>
              <c:numCache/>
            </c:numRef>
          </c:val>
        </c:ser>
        <c:ser>
          <c:idx val="2"/>
          <c:order val="2"/>
          <c:tx>
            <c:strRef>
              <c:f>'Town Report'!$B$18</c:f>
              <c:strCache>
                <c:ptCount val="1"/>
                <c:pt idx="0">
                  <c:v>FY 15 Actual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'Town Report'!$C$15:$N$15</c:f>
              <c:strCache/>
            </c:strRef>
          </c:cat>
          <c:val>
            <c:numRef>
              <c:f>'Town Report'!$C$18:$N$18</c:f>
              <c:numCache/>
            </c:numRef>
          </c:val>
        </c:ser>
        <c:ser>
          <c:idx val="4"/>
          <c:order val="3"/>
          <c:tx>
            <c:strRef>
              <c:f>'Town Report'!$B$20</c:f>
              <c:strCache>
                <c:ptCount val="1"/>
                <c:pt idx="0">
                  <c:v>FY 16 Actual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'Town Report'!$C$15:$N$15</c:f>
              <c:strCache/>
            </c:strRef>
          </c:cat>
          <c:val>
            <c:numRef>
              <c:f>'Town Report'!$C$20:$N$20</c:f>
              <c:numCache/>
            </c:numRef>
          </c:val>
        </c:ser>
        <c:gapWidth val="180"/>
        <c:axId val="25766281"/>
        <c:axId val="30569938"/>
      </c:barChart>
      <c:lineChart>
        <c:grouping val="standard"/>
        <c:varyColors val="0"/>
        <c:ser>
          <c:idx val="3"/>
          <c:order val="4"/>
          <c:tx>
            <c:strRef>
              <c:f>'Town Report'!$B$3</c:f>
              <c:strCache>
                <c:ptCount val="1"/>
                <c:pt idx="0">
                  <c:v>Minimum Commitment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'Town Report'!$C$3:$N$3</c:f>
              <c:numCache/>
            </c:numRef>
          </c:val>
          <c:smooth val="0"/>
        </c:ser>
        <c:ser>
          <c:idx val="5"/>
          <c:order val="5"/>
          <c:tx>
            <c:strRef>
              <c:f>'Town Report'!$B$19</c:f>
              <c:strCache>
                <c:ptCount val="1"/>
                <c:pt idx="0">
                  <c:v>AVG FY 13 - 15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val>
            <c:numRef>
              <c:f>'Town Report'!$C$19:$N$19</c:f>
              <c:numCache/>
            </c:numRef>
          </c:val>
          <c:smooth val="0"/>
        </c:ser>
        <c:axId val="25766281"/>
        <c:axId val="30569938"/>
      </c:lineChart>
      <c:catAx>
        <c:axId val="25766281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569938"/>
        <c:crosses val="autoZero"/>
        <c:auto val="1"/>
        <c:lblOffset val="100"/>
        <c:tickLblSkip val="1"/>
        <c:noMultiLvlLbl val="0"/>
      </c:catAx>
      <c:valAx>
        <c:axId val="305699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76628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245"/>
          <c:y val="0.04125"/>
          <c:w val="0.226"/>
          <c:h val="0.3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24</xdr:row>
      <xdr:rowOff>9525</xdr:rowOff>
    </xdr:from>
    <xdr:to>
      <xdr:col>14</xdr:col>
      <xdr:colOff>9525</xdr:colOff>
      <xdr:row>49</xdr:row>
      <xdr:rowOff>0</xdr:rowOff>
    </xdr:to>
    <xdr:graphicFrame>
      <xdr:nvGraphicFramePr>
        <xdr:cNvPr id="1" name="Chart 1"/>
        <xdr:cNvGraphicFramePr/>
      </xdr:nvGraphicFramePr>
      <xdr:xfrm>
        <a:off x="619125" y="5629275"/>
        <a:ext cx="72961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onnageReports\TownMinCommitRpts\TownMinCommitMonthYea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onnageReports\Data%20Base\TonnageDataBase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nthYear"/>
    </sheetNames>
    <sheetDataSet>
      <sheetData sheetId="0">
        <row r="3">
          <cell r="A3" t="str">
            <v>October</v>
          </cell>
          <cell r="B3">
            <v>2015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SWS"/>
      <sheetName val="Southeast"/>
      <sheetName val="Southwest"/>
      <sheetName val="Mid-CT"/>
      <sheetName val="Wallingford"/>
      <sheetName val="Bridgeport"/>
      <sheetName val="MoYr"/>
    </sheetNames>
    <sheetDataSet>
      <sheetData sheetId="1">
        <row r="75">
          <cell r="B75" t="str">
            <v>Preston</v>
          </cell>
          <cell r="F75">
            <v>0</v>
          </cell>
          <cell r="FE75">
            <v>210.26</v>
          </cell>
          <cell r="FF75">
            <v>187.03</v>
          </cell>
          <cell r="FG75">
            <v>148.84</v>
          </cell>
          <cell r="FH75">
            <v>172.19</v>
          </cell>
          <cell r="FI75">
            <v>166.78</v>
          </cell>
          <cell r="FJ75">
            <v>139.98</v>
          </cell>
          <cell r="FK75">
            <v>139.44</v>
          </cell>
          <cell r="FL75">
            <v>111.16</v>
          </cell>
          <cell r="FM75">
            <v>126.93</v>
          </cell>
          <cell r="FN75">
            <v>171.43</v>
          </cell>
          <cell r="FO75">
            <v>159.59</v>
          </cell>
          <cell r="FP75">
            <v>178.04</v>
          </cell>
          <cell r="FQ75">
            <v>227.82</v>
          </cell>
          <cell r="FR75">
            <v>187.57</v>
          </cell>
          <cell r="FS75">
            <v>176.42</v>
          </cell>
          <cell r="FT75">
            <v>195</v>
          </cell>
          <cell r="FU75">
            <v>142.7</v>
          </cell>
          <cell r="FV75">
            <v>176.37</v>
          </cell>
          <cell r="FW75">
            <v>148.64</v>
          </cell>
          <cell r="FX75">
            <v>136.29</v>
          </cell>
          <cell r="FY75">
            <v>142.67</v>
          </cell>
          <cell r="FZ75">
            <v>194.6</v>
          </cell>
          <cell r="GA75">
            <v>162.14</v>
          </cell>
          <cell r="GB75">
            <v>174.44</v>
          </cell>
          <cell r="GC75">
            <v>187.34</v>
          </cell>
          <cell r="GD75">
            <v>169.9</v>
          </cell>
          <cell r="GE75">
            <v>167.36</v>
          </cell>
          <cell r="GF75">
            <v>149.91</v>
          </cell>
          <cell r="GG75">
            <v>139.69</v>
          </cell>
          <cell r="GH75">
            <v>176.53</v>
          </cell>
          <cell r="GI75">
            <v>134.8</v>
          </cell>
          <cell r="GJ75">
            <v>128.87</v>
          </cell>
          <cell r="GK75">
            <v>153.23</v>
          </cell>
          <cell r="GL75">
            <v>182.09</v>
          </cell>
          <cell r="GM75">
            <v>146.49</v>
          </cell>
          <cell r="GN75">
            <v>178.81</v>
          </cell>
          <cell r="GO75">
            <v>170.7</v>
          </cell>
          <cell r="GP75">
            <v>149.26</v>
          </cell>
          <cell r="GQ75">
            <v>175.5</v>
          </cell>
          <cell r="GR75">
            <v>140.38</v>
          </cell>
          <cell r="GS75">
            <v>0</v>
          </cell>
          <cell r="GT75">
            <v>0</v>
          </cell>
          <cell r="GU75">
            <v>0</v>
          </cell>
          <cell r="GV75">
            <v>0</v>
          </cell>
          <cell r="GW75">
            <v>0</v>
          </cell>
          <cell r="GX75">
            <v>0</v>
          </cell>
          <cell r="GY75">
            <v>0</v>
          </cell>
          <cell r="GZ7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08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16.8515625" style="0" customWidth="1"/>
    <col min="3" max="14" width="7.7109375" style="0" customWidth="1"/>
  </cols>
  <sheetData>
    <row r="1" spans="1:24" ht="24.75" customHeight="1">
      <c r="A1" s="3"/>
      <c r="B1" s="28" t="str">
        <f>CONCATENATE('[2]Southeast'!$B$75," MSW - ",'[1]MonthYear'!$A$3," ",'[1]MonthYear'!$B$3)</f>
        <v>Preston MSW - October 2015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5.75">
      <c r="A2" s="3"/>
      <c r="B2" s="31" t="s">
        <v>18</v>
      </c>
      <c r="C2" s="31"/>
      <c r="D2" s="31"/>
      <c r="E2" s="31"/>
      <c r="F2" s="31"/>
      <c r="G2" s="31"/>
      <c r="H2" s="31"/>
      <c r="I2" s="31">
        <f>C3</f>
        <v>0</v>
      </c>
      <c r="J2" s="31"/>
      <c r="K2" s="4" t="s">
        <v>17</v>
      </c>
      <c r="L2" s="5"/>
      <c r="M2" s="5"/>
      <c r="N2" s="5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2.75">
      <c r="A3" s="3"/>
      <c r="B3" s="6" t="s">
        <v>16</v>
      </c>
      <c r="C3" s="7">
        <f>'[2]Southeast'!$F$75</f>
        <v>0</v>
      </c>
      <c r="D3" s="7">
        <f>C3</f>
        <v>0</v>
      </c>
      <c r="E3" s="7">
        <f>C3</f>
        <v>0</v>
      </c>
      <c r="F3" s="7">
        <f>C3</f>
        <v>0</v>
      </c>
      <c r="G3" s="7">
        <f>C3</f>
        <v>0</v>
      </c>
      <c r="H3" s="7">
        <f>C3</f>
        <v>0</v>
      </c>
      <c r="I3" s="7">
        <f>C3</f>
        <v>0</v>
      </c>
      <c r="J3" s="7">
        <f>C3</f>
        <v>0</v>
      </c>
      <c r="K3" s="7">
        <f>C3</f>
        <v>0</v>
      </c>
      <c r="L3" s="7">
        <f>C3</f>
        <v>0</v>
      </c>
      <c r="M3" s="7">
        <f>C3</f>
        <v>0</v>
      </c>
      <c r="N3" s="7">
        <f>C3</f>
        <v>0</v>
      </c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24.75" customHeight="1">
      <c r="A4" s="3"/>
      <c r="B4" s="29" t="s">
        <v>12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s="1" customFormat="1" ht="19.5" customHeight="1">
      <c r="A5" s="3"/>
      <c r="B5" s="8" t="s">
        <v>13</v>
      </c>
      <c r="C5" s="9" t="s">
        <v>0</v>
      </c>
      <c r="D5" s="9" t="s">
        <v>1</v>
      </c>
      <c r="E5" s="9" t="s">
        <v>2</v>
      </c>
      <c r="F5" s="9" t="s">
        <v>3</v>
      </c>
      <c r="G5" s="9" t="s">
        <v>4</v>
      </c>
      <c r="H5" s="9" t="s">
        <v>5</v>
      </c>
      <c r="I5" s="9" t="s">
        <v>6</v>
      </c>
      <c r="J5" s="9" t="s">
        <v>7</v>
      </c>
      <c r="K5" s="9" t="s">
        <v>8</v>
      </c>
      <c r="L5" s="9" t="s">
        <v>9</v>
      </c>
      <c r="M5" s="9" t="s">
        <v>10</v>
      </c>
      <c r="N5" s="9" t="s">
        <v>11</v>
      </c>
      <c r="O5" s="2"/>
      <c r="P5" s="3"/>
      <c r="Q5" s="3"/>
      <c r="R5" s="3"/>
      <c r="S5" s="3"/>
      <c r="T5" s="3"/>
      <c r="U5" s="3"/>
      <c r="V5" s="3"/>
      <c r="W5" s="3"/>
      <c r="X5" s="3"/>
    </row>
    <row r="6" spans="1:24" ht="18" customHeight="1">
      <c r="A6" s="3"/>
      <c r="B6" s="10" t="s">
        <v>20</v>
      </c>
      <c r="C6" s="11">
        <f>IF('[2]Southeast'!FE$75=0,"",'[2]Southeast'!FE$75)</f>
        <v>210.26</v>
      </c>
      <c r="D6" s="11">
        <f>IF('[2]Southeast'!FF$75=0,"",'[2]Southeast'!FF$75)</f>
        <v>187.03</v>
      </c>
      <c r="E6" s="11">
        <f>IF('[2]Southeast'!FG$75=0,"",'[2]Southeast'!FG$75)</f>
        <v>148.84</v>
      </c>
      <c r="F6" s="11">
        <f>IF('[2]Southeast'!FH$75=0,"",'[2]Southeast'!FH$75)</f>
        <v>172.19</v>
      </c>
      <c r="G6" s="11">
        <f>IF('[2]Southeast'!FI$75=0,"",'[2]Southeast'!FI$75)</f>
        <v>166.78</v>
      </c>
      <c r="H6" s="11">
        <f>IF('[2]Southeast'!FJ$75=0,"",'[2]Southeast'!FJ$75)</f>
        <v>139.98</v>
      </c>
      <c r="I6" s="11">
        <f>IF('[2]Southeast'!FK$75=0,"",'[2]Southeast'!FK$75)</f>
        <v>139.44</v>
      </c>
      <c r="J6" s="11">
        <f>IF('[2]Southeast'!FL$75=0,"",'[2]Southeast'!FL$75)</f>
        <v>111.16</v>
      </c>
      <c r="K6" s="11">
        <f>IF('[2]Southeast'!FM$75=0,"",'[2]Southeast'!FM$75)</f>
        <v>126.93</v>
      </c>
      <c r="L6" s="11">
        <f>IF('[2]Southeast'!FN$75=0,"",'[2]Southeast'!FN$75)</f>
        <v>171.43</v>
      </c>
      <c r="M6" s="11">
        <f>IF('[2]Southeast'!FO$75=0,"",'[2]Southeast'!FO$75)</f>
        <v>159.59</v>
      </c>
      <c r="N6" s="11">
        <f>IF('[2]Southeast'!FP$75=0,"",'[2]Southeast'!FP$75)</f>
        <v>178.04</v>
      </c>
      <c r="O6" s="2"/>
      <c r="P6" s="3"/>
      <c r="Q6" s="3"/>
      <c r="R6" s="3"/>
      <c r="S6" s="3"/>
      <c r="T6" s="3"/>
      <c r="U6" s="3"/>
      <c r="V6" s="3"/>
      <c r="W6" s="2"/>
      <c r="X6" s="2"/>
    </row>
    <row r="7" spans="1:24" ht="18" customHeight="1">
      <c r="A7" s="3"/>
      <c r="B7" s="12" t="s">
        <v>21</v>
      </c>
      <c r="C7" s="11">
        <f>IF('[2]Southeast'!FQ$75=0,"",'[2]Southeast'!FQ$75)</f>
        <v>227.82</v>
      </c>
      <c r="D7" s="11">
        <f>IF('[2]Southeast'!FR$75=0,"",'[2]Southeast'!FR$75)</f>
        <v>187.57</v>
      </c>
      <c r="E7" s="11">
        <f>IF('[2]Southeast'!FS$75=0,"",'[2]Southeast'!FS$75)</f>
        <v>176.42</v>
      </c>
      <c r="F7" s="11">
        <f>IF('[2]Southeast'!FT$75=0,"",'[2]Southeast'!FT$75)</f>
        <v>195</v>
      </c>
      <c r="G7" s="11">
        <f>IF('[2]Southeast'!FU$75=0,"",'[2]Southeast'!FU$75)</f>
        <v>142.7</v>
      </c>
      <c r="H7" s="11">
        <f>IF('[2]Southeast'!FV$75=0,"",'[2]Southeast'!FV$75)</f>
        <v>176.37</v>
      </c>
      <c r="I7" s="11">
        <f>IF('[2]Southeast'!FW$75=0,"",'[2]Southeast'!FW$75)</f>
        <v>148.64</v>
      </c>
      <c r="J7" s="11">
        <f>IF('[2]Southeast'!FX$75=0,"",'[2]Southeast'!FX$75)</f>
        <v>136.29</v>
      </c>
      <c r="K7" s="11">
        <f>IF('[2]Southeast'!FY$75=0,"",'[2]Southeast'!FY$75)</f>
        <v>142.67</v>
      </c>
      <c r="L7" s="11">
        <f>IF('[2]Southeast'!FZ$75=0,"",'[2]Southeast'!FZ$75)</f>
        <v>194.6</v>
      </c>
      <c r="M7" s="11">
        <f>IF('[2]Southeast'!GA$75=0,"",'[2]Southeast'!GA$75)</f>
        <v>162.14</v>
      </c>
      <c r="N7" s="11">
        <f>IF('[2]Southeast'!GB$75=0,"",'[2]Southeast'!GB$75)</f>
        <v>174.44</v>
      </c>
      <c r="O7" s="2"/>
      <c r="P7" s="3"/>
      <c r="Q7" s="3"/>
      <c r="R7" s="3"/>
      <c r="S7" s="3"/>
      <c r="T7" s="3"/>
      <c r="U7" s="3"/>
      <c r="V7" s="3"/>
      <c r="W7" s="2"/>
      <c r="X7" s="2"/>
    </row>
    <row r="8" spans="1:24" ht="18" customHeight="1" thickBot="1">
      <c r="A8" s="3"/>
      <c r="B8" s="20" t="s">
        <v>22</v>
      </c>
      <c r="C8" s="11">
        <f>IF('[2]Southeast'!GC$75=0,"",'[2]Southeast'!GC$75)</f>
        <v>187.34</v>
      </c>
      <c r="D8" s="11">
        <f>IF('[2]Southeast'!GD$75=0,"",'[2]Southeast'!GD$75)</f>
        <v>169.9</v>
      </c>
      <c r="E8" s="11">
        <f>IF('[2]Southeast'!GE$75=0,"",'[2]Southeast'!GE$75)</f>
        <v>167.36</v>
      </c>
      <c r="F8" s="11">
        <f>IF('[2]Southeast'!GF$75=0,"",'[2]Southeast'!GF$75)</f>
        <v>149.91</v>
      </c>
      <c r="G8" s="11">
        <f>IF('[2]Southeast'!GG$75=0,"",'[2]Southeast'!GG$75)</f>
        <v>139.69</v>
      </c>
      <c r="H8" s="11">
        <f>IF('[2]Southeast'!GH$75=0,"",'[2]Southeast'!GH$75)</f>
        <v>176.53</v>
      </c>
      <c r="I8" s="11">
        <f>IF('[2]Southeast'!GI$75=0,"",'[2]Southeast'!GI$75)</f>
        <v>134.8</v>
      </c>
      <c r="J8" s="11">
        <f>IF('[2]Southeast'!GJ$75=0,"",'[2]Southeast'!GJ$75)</f>
        <v>128.87</v>
      </c>
      <c r="K8" s="11">
        <f>IF('[2]Southeast'!GK$75=0,"",'[2]Southeast'!GK$75)</f>
        <v>153.23</v>
      </c>
      <c r="L8" s="11">
        <f>IF('[2]Southeast'!GL$75=0,"",'[2]Southeast'!GL$75)</f>
        <v>182.09</v>
      </c>
      <c r="M8" s="11">
        <f>IF('[2]Southeast'!GM$75=0,"",'[2]Southeast'!GM$75)</f>
        <v>146.49</v>
      </c>
      <c r="N8" s="11">
        <f>IF('[2]Southeast'!GN$75=0,"",'[2]Southeast'!GN$75)</f>
        <v>178.81</v>
      </c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ht="18" customHeight="1" thickTop="1">
      <c r="A9" s="3"/>
      <c r="B9" s="22" t="s">
        <v>23</v>
      </c>
      <c r="C9" s="23">
        <f>AVERAGE(C6:C8)</f>
        <v>208.47333333333333</v>
      </c>
      <c r="D9" s="23">
        <f aca="true" t="shared" si="0" ref="D9:N9">AVERAGE(D6:D8)</f>
        <v>181.5</v>
      </c>
      <c r="E9" s="23">
        <f t="shared" si="0"/>
        <v>164.20666666666668</v>
      </c>
      <c r="F9" s="23">
        <f t="shared" si="0"/>
        <v>172.36666666666667</v>
      </c>
      <c r="G9" s="23">
        <f t="shared" si="0"/>
        <v>149.72333333333333</v>
      </c>
      <c r="H9" s="23">
        <f t="shared" si="0"/>
        <v>164.29333333333332</v>
      </c>
      <c r="I9" s="23">
        <f t="shared" si="0"/>
        <v>140.96</v>
      </c>
      <c r="J9" s="23">
        <f t="shared" si="0"/>
        <v>125.44</v>
      </c>
      <c r="K9" s="23">
        <f t="shared" si="0"/>
        <v>140.94333333333336</v>
      </c>
      <c r="L9" s="23">
        <f t="shared" si="0"/>
        <v>182.70666666666668</v>
      </c>
      <c r="M9" s="23">
        <f t="shared" si="0"/>
        <v>156.07333333333335</v>
      </c>
      <c r="N9" s="23">
        <f t="shared" si="0"/>
        <v>177.09666666666666</v>
      </c>
      <c r="O9" s="27"/>
      <c r="P9" s="2"/>
      <c r="Q9" s="2"/>
      <c r="R9" s="2"/>
      <c r="S9" s="2"/>
      <c r="T9" s="2"/>
      <c r="U9" s="2"/>
      <c r="V9" s="2"/>
      <c r="W9" s="2"/>
      <c r="X9" s="2"/>
    </row>
    <row r="10" spans="1:24" ht="18" customHeight="1" thickBot="1">
      <c r="A10" s="3"/>
      <c r="B10" s="24" t="s">
        <v>24</v>
      </c>
      <c r="C10" s="25">
        <f>IF('[2]Southeast'!GO$75=0,"",'[2]Southeast'!GO$75)</f>
        <v>170.7</v>
      </c>
      <c r="D10" s="25">
        <f>IF('[2]Southeast'!GP$75=0,"",'[2]Southeast'!GP$75)</f>
        <v>149.26</v>
      </c>
      <c r="E10" s="25">
        <f>IF('[2]Southeast'!GQ$75=0,"",'[2]Southeast'!GQ$75)</f>
        <v>175.5</v>
      </c>
      <c r="F10" s="25">
        <f>IF('[2]Southeast'!GR$75=0,"",'[2]Southeast'!GR$75)</f>
        <v>140.38</v>
      </c>
      <c r="G10" s="25">
        <f>IF('[2]Southeast'!GS$75=0,"",'[2]Southeast'!GS$75)</f>
      </c>
      <c r="H10" s="25">
        <f>IF('[2]Southeast'!GT$75=0,"",'[2]Southeast'!GT$75)</f>
      </c>
      <c r="I10" s="25">
        <f>IF('[2]Southeast'!GU$75=0,"",'[2]Southeast'!GU$75)</f>
      </c>
      <c r="J10" s="25">
        <f>IF('[2]Southeast'!GV$75=0,"",'[2]Southeast'!GV$75)</f>
      </c>
      <c r="K10" s="25">
        <f>IF('[2]Southeast'!GW$75=0,"",'[2]Southeast'!GW$75)</f>
      </c>
      <c r="L10" s="25">
        <f>IF('[2]Southeast'!GX$75=0,"",'[2]Southeast'!GX$75)</f>
      </c>
      <c r="M10" s="25">
        <f>IF('[2]Southeast'!GY$75=0,"",'[2]Southeast'!GY$75)</f>
      </c>
      <c r="N10" s="25">
        <f>IF('[2]Southeast'!GZ$75=0,"",'[2]Southeast'!GZ$75)</f>
      </c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8" customHeight="1" thickTop="1">
      <c r="A11" s="3"/>
      <c r="B11" s="22" t="s">
        <v>19</v>
      </c>
      <c r="C11" s="23">
        <f>IF(C10="","",C10-C9)</f>
        <v>-37.77333333333334</v>
      </c>
      <c r="D11" s="23">
        <f>IF(D10="","",D10-D9)</f>
        <v>-32.24000000000001</v>
      </c>
      <c r="E11" s="23">
        <f aca="true" t="shared" si="1" ref="E11:N11">IF(E10="","",E10-E9)</f>
        <v>11.293333333333322</v>
      </c>
      <c r="F11" s="23">
        <f t="shared" si="1"/>
        <v>-31.98666666666668</v>
      </c>
      <c r="G11" s="23">
        <f t="shared" si="1"/>
      </c>
      <c r="H11" s="23">
        <f t="shared" si="1"/>
      </c>
      <c r="I11" s="23">
        <f t="shared" si="1"/>
      </c>
      <c r="J11" s="23">
        <f t="shared" si="1"/>
      </c>
      <c r="K11" s="23">
        <f t="shared" si="1"/>
      </c>
      <c r="L11" s="23">
        <f t="shared" si="1"/>
      </c>
      <c r="M11" s="23">
        <f t="shared" si="1"/>
      </c>
      <c r="N11" s="23">
        <f t="shared" si="1"/>
      </c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18" customHeight="1">
      <c r="A12" s="3"/>
      <c r="B12" s="12" t="s">
        <v>19</v>
      </c>
      <c r="C12" s="26">
        <f>IF(C10="","",C11/C9)</f>
        <v>-0.18119024015861346</v>
      </c>
      <c r="D12" s="26">
        <f>IF(D10="","",D11/D9)</f>
        <v>-0.1776308539944904</v>
      </c>
      <c r="E12" s="26">
        <f aca="true" t="shared" si="2" ref="E12:N12">IF(E10="","",E11/E9)</f>
        <v>0.06877512078275337</v>
      </c>
      <c r="F12" s="26">
        <f t="shared" si="2"/>
        <v>-0.18557339005994977</v>
      </c>
      <c r="G12" s="26">
        <f t="shared" si="2"/>
      </c>
      <c r="H12" s="26">
        <f t="shared" si="2"/>
      </c>
      <c r="I12" s="26">
        <f t="shared" si="2"/>
      </c>
      <c r="J12" s="26">
        <f t="shared" si="2"/>
      </c>
      <c r="K12" s="26">
        <f t="shared" si="2"/>
      </c>
      <c r="L12" s="26">
        <f t="shared" si="2"/>
      </c>
      <c r="M12" s="26">
        <f t="shared" si="2"/>
      </c>
      <c r="N12" s="26">
        <f t="shared" si="2"/>
      </c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12" customHeight="1">
      <c r="A13" s="3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2"/>
      <c r="Q13" s="2"/>
      <c r="R13" s="2"/>
      <c r="S13" s="2"/>
      <c r="T13" s="2"/>
      <c r="U13" s="2"/>
      <c r="V13" s="2"/>
      <c r="W13" s="2"/>
      <c r="X13" s="2"/>
    </row>
    <row r="14" spans="1:24" ht="24.75" customHeight="1">
      <c r="A14" s="3"/>
      <c r="B14" s="29" t="s">
        <v>14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s="1" customFormat="1" ht="19.5" customHeight="1">
      <c r="A15" s="3"/>
      <c r="B15" s="8" t="s">
        <v>13</v>
      </c>
      <c r="C15" s="9" t="s">
        <v>0</v>
      </c>
      <c r="D15" s="9" t="s">
        <v>1</v>
      </c>
      <c r="E15" s="9" t="s">
        <v>2</v>
      </c>
      <c r="F15" s="9" t="s">
        <v>3</v>
      </c>
      <c r="G15" s="9" t="s">
        <v>4</v>
      </c>
      <c r="H15" s="9" t="s">
        <v>5</v>
      </c>
      <c r="I15" s="9" t="s">
        <v>6</v>
      </c>
      <c r="J15" s="9" t="s">
        <v>7</v>
      </c>
      <c r="K15" s="9" t="s">
        <v>8</v>
      </c>
      <c r="L15" s="9" t="s">
        <v>9</v>
      </c>
      <c r="M15" s="9" t="s">
        <v>10</v>
      </c>
      <c r="N15" s="9" t="s">
        <v>11</v>
      </c>
      <c r="O15" s="2"/>
      <c r="P15" s="3"/>
      <c r="Q15" s="3"/>
      <c r="R15" s="3"/>
      <c r="S15" s="3"/>
      <c r="T15" s="3"/>
      <c r="U15" s="3"/>
      <c r="V15" s="3"/>
      <c r="W15" s="3"/>
      <c r="X15" s="3"/>
    </row>
    <row r="16" spans="1:24" ht="18" customHeight="1">
      <c r="A16" s="3"/>
      <c r="B16" s="12" t="str">
        <f aca="true" t="shared" si="3" ref="B16:C18">B6</f>
        <v>FY 13 Actual</v>
      </c>
      <c r="C16" s="13">
        <f t="shared" si="3"/>
        <v>210.26</v>
      </c>
      <c r="D16" s="13">
        <f>C16+D6</f>
        <v>397.28999999999996</v>
      </c>
      <c r="E16" s="13">
        <f aca="true" t="shared" si="4" ref="E16:N16">D16+E6</f>
        <v>546.13</v>
      </c>
      <c r="F16" s="13">
        <f t="shared" si="4"/>
        <v>718.3199999999999</v>
      </c>
      <c r="G16" s="13">
        <f t="shared" si="4"/>
        <v>885.0999999999999</v>
      </c>
      <c r="H16" s="13">
        <f t="shared" si="4"/>
        <v>1025.08</v>
      </c>
      <c r="I16" s="13">
        <f t="shared" si="4"/>
        <v>1164.52</v>
      </c>
      <c r="J16" s="13">
        <f t="shared" si="4"/>
        <v>1275.68</v>
      </c>
      <c r="K16" s="13">
        <f t="shared" si="4"/>
        <v>1402.6100000000001</v>
      </c>
      <c r="L16" s="13">
        <f t="shared" si="4"/>
        <v>1574.0400000000002</v>
      </c>
      <c r="M16" s="13">
        <f t="shared" si="4"/>
        <v>1733.63</v>
      </c>
      <c r="N16" s="13">
        <f t="shared" si="4"/>
        <v>1911.67</v>
      </c>
      <c r="O16" s="2"/>
      <c r="P16" s="3"/>
      <c r="Q16" s="3"/>
      <c r="R16" s="3"/>
      <c r="S16" s="3"/>
      <c r="T16" s="3"/>
      <c r="U16" s="3"/>
      <c r="V16" s="3"/>
      <c r="W16" s="2"/>
      <c r="X16" s="2"/>
    </row>
    <row r="17" spans="1:24" ht="18" customHeight="1">
      <c r="A17" s="3"/>
      <c r="B17" s="12" t="str">
        <f t="shared" si="3"/>
        <v>FY 14 Actual</v>
      </c>
      <c r="C17" s="13">
        <f t="shared" si="3"/>
        <v>227.82</v>
      </c>
      <c r="D17" s="13">
        <f>C17+D7</f>
        <v>415.39</v>
      </c>
      <c r="E17" s="13">
        <f aca="true" t="shared" si="5" ref="E17:N18">D17+E7</f>
        <v>591.81</v>
      </c>
      <c r="F17" s="13">
        <f t="shared" si="5"/>
        <v>786.81</v>
      </c>
      <c r="G17" s="13">
        <f t="shared" si="5"/>
        <v>929.51</v>
      </c>
      <c r="H17" s="13">
        <f t="shared" si="5"/>
        <v>1105.88</v>
      </c>
      <c r="I17" s="13">
        <f t="shared" si="5"/>
        <v>1254.52</v>
      </c>
      <c r="J17" s="13">
        <f t="shared" si="5"/>
        <v>1390.81</v>
      </c>
      <c r="K17" s="13">
        <f t="shared" si="5"/>
        <v>1533.48</v>
      </c>
      <c r="L17" s="13">
        <f t="shared" si="5"/>
        <v>1728.08</v>
      </c>
      <c r="M17" s="13">
        <f t="shared" si="5"/>
        <v>1890.2199999999998</v>
      </c>
      <c r="N17" s="13">
        <f t="shared" si="5"/>
        <v>2064.66</v>
      </c>
      <c r="O17" s="2"/>
      <c r="P17" s="3"/>
      <c r="Q17" s="3"/>
      <c r="R17" s="3"/>
      <c r="S17" s="3"/>
      <c r="T17" s="3"/>
      <c r="U17" s="3"/>
      <c r="V17" s="3"/>
      <c r="W17" s="2"/>
      <c r="X17" s="2"/>
    </row>
    <row r="18" spans="1:24" ht="18" customHeight="1" thickBot="1">
      <c r="A18" s="3"/>
      <c r="B18" s="12" t="str">
        <f t="shared" si="3"/>
        <v>FY 15 Actual</v>
      </c>
      <c r="C18" s="21">
        <f t="shared" si="3"/>
        <v>187.34</v>
      </c>
      <c r="D18" s="13">
        <f>C18+D8</f>
        <v>357.24</v>
      </c>
      <c r="E18" s="21">
        <f t="shared" si="5"/>
        <v>524.6</v>
      </c>
      <c r="F18" s="21">
        <f t="shared" si="5"/>
        <v>674.51</v>
      </c>
      <c r="G18" s="21">
        <f t="shared" si="5"/>
        <v>814.2</v>
      </c>
      <c r="H18" s="21">
        <f t="shared" si="5"/>
        <v>990.73</v>
      </c>
      <c r="I18" s="21">
        <f t="shared" si="5"/>
        <v>1125.53</v>
      </c>
      <c r="J18" s="21">
        <f t="shared" si="5"/>
        <v>1254.4</v>
      </c>
      <c r="K18" s="21">
        <f t="shared" si="5"/>
        <v>1407.63</v>
      </c>
      <c r="L18" s="21">
        <f t="shared" si="5"/>
        <v>1589.72</v>
      </c>
      <c r="M18" s="21">
        <f t="shared" si="5"/>
        <v>1736.21</v>
      </c>
      <c r="N18" s="21">
        <f t="shared" si="5"/>
        <v>1915.02</v>
      </c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ht="18" customHeight="1" thickTop="1">
      <c r="A19" s="3"/>
      <c r="B19" s="22" t="str">
        <f>B9</f>
        <v>AVG FY 13 - 15</v>
      </c>
      <c r="C19" s="23">
        <f>AVERAGE(C16:C18)</f>
        <v>208.47333333333333</v>
      </c>
      <c r="D19" s="23">
        <f aca="true" t="shared" si="6" ref="D19:N19">AVERAGE(D16:D18)</f>
        <v>389.97333333333336</v>
      </c>
      <c r="E19" s="23">
        <f t="shared" si="6"/>
        <v>554.18</v>
      </c>
      <c r="F19" s="23">
        <f t="shared" si="6"/>
        <v>726.5466666666666</v>
      </c>
      <c r="G19" s="23">
        <f t="shared" si="6"/>
        <v>876.27</v>
      </c>
      <c r="H19" s="23">
        <f t="shared" si="6"/>
        <v>1040.5633333333333</v>
      </c>
      <c r="I19" s="23">
        <f t="shared" si="6"/>
        <v>1181.5233333333333</v>
      </c>
      <c r="J19" s="23">
        <f t="shared" si="6"/>
        <v>1306.9633333333334</v>
      </c>
      <c r="K19" s="23">
        <f t="shared" si="6"/>
        <v>1447.9066666666668</v>
      </c>
      <c r="L19" s="23">
        <f t="shared" si="6"/>
        <v>1630.6133333333335</v>
      </c>
      <c r="M19" s="23">
        <f t="shared" si="6"/>
        <v>1786.6866666666665</v>
      </c>
      <c r="N19" s="23">
        <f t="shared" si="6"/>
        <v>1963.7833333333335</v>
      </c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ht="18" customHeight="1" thickBot="1">
      <c r="A20" s="3"/>
      <c r="B20" s="24" t="str">
        <f>B10</f>
        <v>FY 16 Actual</v>
      </c>
      <c r="C20" s="25">
        <f>C10</f>
        <v>170.7</v>
      </c>
      <c r="D20" s="25">
        <f>IF(D10="","",C20+D10)</f>
        <v>319.96</v>
      </c>
      <c r="E20" s="25">
        <f aca="true" t="shared" si="7" ref="E20:N20">IF(E10="","",D20+E10)</f>
        <v>495.46</v>
      </c>
      <c r="F20" s="25">
        <f t="shared" si="7"/>
        <v>635.8399999999999</v>
      </c>
      <c r="G20" s="25">
        <f t="shared" si="7"/>
      </c>
      <c r="H20" s="25">
        <f t="shared" si="7"/>
      </c>
      <c r="I20" s="25">
        <f t="shared" si="7"/>
      </c>
      <c r="J20" s="25">
        <f t="shared" si="7"/>
      </c>
      <c r="K20" s="25">
        <f t="shared" si="7"/>
      </c>
      <c r="L20" s="25">
        <f t="shared" si="7"/>
      </c>
      <c r="M20" s="25">
        <f t="shared" si="7"/>
      </c>
      <c r="N20" s="25">
        <f t="shared" si="7"/>
      </c>
      <c r="O20" s="2"/>
      <c r="P20" s="15"/>
      <c r="Q20" s="2"/>
      <c r="R20" s="2"/>
      <c r="S20" s="2"/>
      <c r="T20" s="2"/>
      <c r="U20" s="2"/>
      <c r="V20" s="2"/>
      <c r="W20" s="2"/>
      <c r="X20" s="2"/>
    </row>
    <row r="21" spans="1:24" ht="18" customHeight="1" thickTop="1">
      <c r="A21" s="3"/>
      <c r="B21" s="22" t="s">
        <v>19</v>
      </c>
      <c r="C21" s="23">
        <f>IF(C20=0,"",C20-C19)</f>
        <v>-37.77333333333334</v>
      </c>
      <c r="D21" s="23">
        <f>IF(D20="","",D20-D19)</f>
        <v>-70.01333333333338</v>
      </c>
      <c r="E21" s="23">
        <f aca="true" t="shared" si="8" ref="E21:N21">IF(E20="","",E20-E19)</f>
        <v>-58.71999999999997</v>
      </c>
      <c r="F21" s="23">
        <f t="shared" si="8"/>
        <v>-90.7066666666667</v>
      </c>
      <c r="G21" s="23">
        <f t="shared" si="8"/>
      </c>
      <c r="H21" s="23">
        <f t="shared" si="8"/>
      </c>
      <c r="I21" s="23">
        <f t="shared" si="8"/>
      </c>
      <c r="J21" s="23">
        <f t="shared" si="8"/>
      </c>
      <c r="K21" s="23">
        <f t="shared" si="8"/>
      </c>
      <c r="L21" s="23">
        <f t="shared" si="8"/>
      </c>
      <c r="M21" s="23">
        <f t="shared" si="8"/>
      </c>
      <c r="N21" s="23">
        <f t="shared" si="8"/>
      </c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8" customHeight="1">
      <c r="A22" s="3"/>
      <c r="B22" s="12" t="s">
        <v>19</v>
      </c>
      <c r="C22" s="26">
        <f>IF(C20=0,"",C21/C19)</f>
        <v>-0.18119024015861346</v>
      </c>
      <c r="D22" s="26">
        <f>IF(D20="","",D21/D19)</f>
        <v>-0.1795336433260395</v>
      </c>
      <c r="E22" s="26">
        <f aca="true" t="shared" si="9" ref="E22:N22">IF(E20="","",E21/E19)</f>
        <v>-0.10595835288173513</v>
      </c>
      <c r="F22" s="26">
        <f t="shared" si="9"/>
        <v>-0.12484630489438629</v>
      </c>
      <c r="G22" s="26">
        <f t="shared" si="9"/>
      </c>
      <c r="H22" s="26">
        <f t="shared" si="9"/>
      </c>
      <c r="I22" s="26">
        <f t="shared" si="9"/>
      </c>
      <c r="J22" s="26">
        <f t="shared" si="9"/>
      </c>
      <c r="K22" s="26">
        <f t="shared" si="9"/>
      </c>
      <c r="L22" s="26">
        <f t="shared" si="9"/>
      </c>
      <c r="M22" s="26">
        <f t="shared" si="9"/>
      </c>
      <c r="N22" s="26">
        <f t="shared" si="9"/>
      </c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1:24" ht="12" customHeight="1">
      <c r="A23" s="3"/>
      <c r="B23" s="16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 ht="24.75" customHeight="1">
      <c r="A24" s="3"/>
      <c r="B24" s="29" t="s">
        <v>14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24" ht="12.75">
      <c r="A25" s="3"/>
      <c r="B25" s="14"/>
      <c r="C25" s="17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2.75">
      <c r="A26" s="3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P26" s="2"/>
      <c r="Q26" s="2"/>
      <c r="R26" s="2"/>
      <c r="S26" s="2"/>
      <c r="T26" s="2"/>
      <c r="U26" s="2"/>
      <c r="V26" s="2"/>
      <c r="W26" s="2"/>
      <c r="X26" s="2"/>
    </row>
    <row r="27" spans="1:24" ht="12.75">
      <c r="A27" s="3"/>
      <c r="P27" s="2"/>
      <c r="Q27" s="2"/>
      <c r="R27" s="2"/>
      <c r="S27" s="2"/>
      <c r="T27" s="2"/>
      <c r="U27" s="2"/>
      <c r="V27" s="2"/>
      <c r="W27" s="2"/>
      <c r="X27" s="2"/>
    </row>
    <row r="28" spans="1:24" ht="12.75">
      <c r="A28" s="3"/>
      <c r="P28" s="2"/>
      <c r="Q28" s="2"/>
      <c r="R28" s="2"/>
      <c r="S28" s="2"/>
      <c r="T28" s="2"/>
      <c r="U28" s="2"/>
      <c r="V28" s="2"/>
      <c r="W28" s="2"/>
      <c r="X28" s="2"/>
    </row>
    <row r="29" spans="1:24" ht="12.75">
      <c r="A29" s="3"/>
      <c r="P29" s="2"/>
      <c r="Q29" s="2"/>
      <c r="R29" s="2"/>
      <c r="S29" s="2"/>
      <c r="T29" s="2"/>
      <c r="U29" s="2"/>
      <c r="V29" s="2"/>
      <c r="W29" s="2"/>
      <c r="X29" s="2"/>
    </row>
    <row r="30" spans="1:24" ht="12.75">
      <c r="A30" s="3"/>
      <c r="P30" s="2"/>
      <c r="Q30" s="2"/>
      <c r="R30" s="2"/>
      <c r="S30" s="2"/>
      <c r="T30" s="2"/>
      <c r="U30" s="2"/>
      <c r="V30" s="2"/>
      <c r="W30" s="2"/>
      <c r="X30" s="2"/>
    </row>
    <row r="31" spans="1:24" ht="12.75">
      <c r="A31" s="3"/>
      <c r="P31" s="2"/>
      <c r="Q31" s="2"/>
      <c r="R31" s="2"/>
      <c r="S31" s="2"/>
      <c r="T31" s="2"/>
      <c r="U31" s="2"/>
      <c r="V31" s="2"/>
      <c r="W31" s="2"/>
      <c r="X31" s="2"/>
    </row>
    <row r="32" spans="1:24" ht="12.75">
      <c r="A32" s="3"/>
      <c r="P32" s="2"/>
      <c r="Q32" s="2"/>
      <c r="R32" s="2"/>
      <c r="S32" s="2"/>
      <c r="T32" s="2"/>
      <c r="U32" s="2"/>
      <c r="V32" s="2"/>
      <c r="W32" s="2"/>
      <c r="X32" s="2"/>
    </row>
    <row r="33" spans="1:24" ht="12.75">
      <c r="A33" s="3"/>
      <c r="P33" s="2"/>
      <c r="Q33" s="2"/>
      <c r="R33" s="2"/>
      <c r="S33" s="2"/>
      <c r="T33" s="2"/>
      <c r="U33" s="2"/>
      <c r="V33" s="2"/>
      <c r="W33" s="2"/>
      <c r="X33" s="2"/>
    </row>
    <row r="34" spans="1:24" ht="12.75">
      <c r="A34" s="3"/>
      <c r="P34" s="2"/>
      <c r="Q34" s="2"/>
      <c r="R34" s="2"/>
      <c r="S34" s="2"/>
      <c r="T34" s="2"/>
      <c r="U34" s="2"/>
      <c r="V34" s="2"/>
      <c r="W34" s="2"/>
      <c r="X34" s="2"/>
    </row>
    <row r="35" spans="1:24" ht="12.75">
      <c r="A35" s="3"/>
      <c r="P35" s="2"/>
      <c r="Q35" s="2"/>
      <c r="R35" s="2"/>
      <c r="S35" s="2"/>
      <c r="T35" s="2"/>
      <c r="U35" s="2"/>
      <c r="V35" s="2"/>
      <c r="W35" s="2"/>
      <c r="X35" s="2"/>
    </row>
    <row r="36" spans="1:24" ht="12.75">
      <c r="A36" s="3"/>
      <c r="P36" s="2"/>
      <c r="Q36" s="2"/>
      <c r="R36" s="2"/>
      <c r="S36" s="2"/>
      <c r="T36" s="2"/>
      <c r="U36" s="2"/>
      <c r="V36" s="2"/>
      <c r="W36" s="2"/>
      <c r="X36" s="2"/>
    </row>
    <row r="37" spans="1:24" ht="12.75">
      <c r="A37" s="3"/>
      <c r="P37" s="2"/>
      <c r="Q37" s="2"/>
      <c r="R37" s="2"/>
      <c r="S37" s="2"/>
      <c r="T37" s="2"/>
      <c r="U37" s="2"/>
      <c r="V37" s="2"/>
      <c r="W37" s="2"/>
      <c r="X37" s="2"/>
    </row>
    <row r="38" spans="1:24" ht="12.75">
      <c r="A38" s="3"/>
      <c r="P38" s="2"/>
      <c r="Q38" s="2"/>
      <c r="R38" s="2"/>
      <c r="S38" s="2"/>
      <c r="T38" s="2"/>
      <c r="U38" s="2"/>
      <c r="V38" s="2"/>
      <c r="W38" s="2"/>
      <c r="X38" s="2"/>
    </row>
    <row r="39" spans="1:24" ht="12.75">
      <c r="A39" s="3"/>
      <c r="P39" s="2"/>
      <c r="Q39" s="2"/>
      <c r="R39" s="2"/>
      <c r="S39" s="2"/>
      <c r="T39" s="2"/>
      <c r="U39" s="2"/>
      <c r="V39" s="2"/>
      <c r="W39" s="2"/>
      <c r="X39" s="2"/>
    </row>
    <row r="40" spans="1:24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4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4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 ht="9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 ht="12.75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ht="12.75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 ht="12.75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 ht="12.75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1:24" ht="12.75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24" ht="12" customHeight="1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4" ht="12.75">
      <c r="A51" s="3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24" ht="12.75">
      <c r="A52" s="3"/>
      <c r="B52" s="2" t="s">
        <v>15</v>
      </c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24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1:24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1:24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1:24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spans="1:24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1:24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1:24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spans="1:24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spans="1:24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pans="1:24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pans="1:24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pans="1:24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pans="1:24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spans="1:24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spans="1:24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 spans="1:24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 spans="1:24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spans="1:24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</row>
    <row r="71" spans="1:24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</row>
    <row r="72" spans="1:24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</row>
    <row r="73" spans="1:24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</row>
    <row r="74" spans="1:24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</row>
    <row r="75" spans="1:24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</row>
    <row r="76" spans="1:24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</row>
    <row r="77" spans="1:24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</row>
    <row r="78" spans="1:24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</row>
    <row r="79" spans="1:24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</row>
    <row r="80" spans="1:24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</row>
    <row r="81" spans="1:24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</row>
    <row r="82" spans="1:24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</row>
    <row r="83" spans="1:24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</row>
    <row r="84" spans="1:24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</row>
    <row r="85" spans="1:24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</row>
    <row r="86" spans="1:24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</row>
    <row r="87" spans="1:24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</row>
    <row r="88" spans="1:24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</row>
    <row r="89" spans="1:24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</row>
    <row r="90" spans="1:24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</row>
    <row r="91" spans="1:24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</row>
    <row r="92" spans="1:24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</row>
    <row r="93" spans="1:24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</row>
    <row r="94" spans="1:24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</row>
    <row r="95" spans="1:24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</row>
    <row r="96" spans="1:24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</row>
    <row r="97" spans="1:24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</row>
    <row r="98" spans="1:24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</row>
    <row r="99" spans="1:24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</row>
    <row r="100" spans="1:24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</row>
    <row r="101" spans="1:24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</row>
    <row r="102" spans="1:24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</row>
    <row r="103" spans="1:24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</row>
    <row r="104" spans="1:24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</row>
    <row r="105" spans="1:24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</row>
    <row r="106" spans="1:24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</row>
    <row r="107" spans="1:24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</row>
    <row r="108" spans="1:24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</row>
  </sheetData>
  <sheetProtection/>
  <mergeCells count="7">
    <mergeCell ref="B1:N1"/>
    <mergeCell ref="B4:N4"/>
    <mergeCell ref="B14:N14"/>
    <mergeCell ref="B51:N51"/>
    <mergeCell ref="B24:N24"/>
    <mergeCell ref="I2:J2"/>
    <mergeCell ref="B2:H2"/>
  </mergeCells>
  <printOptions horizontalCentered="1"/>
  <pageMargins left="0.5" right="0.5" top="1" bottom="1" header="0.5" footer="0.5"/>
  <pageSetup fitToHeight="1" fitToWidth="1" horizontalDpi="600" verticalDpi="600" orientation="portrait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 Gingerich</dc:creator>
  <cp:keywords/>
  <dc:description/>
  <cp:lastModifiedBy>Katha Kerr</cp:lastModifiedBy>
  <cp:lastPrinted>2011-05-10T16:11:08Z</cp:lastPrinted>
  <dcterms:created xsi:type="dcterms:W3CDTF">2003-12-05T13:40:19Z</dcterms:created>
  <dcterms:modified xsi:type="dcterms:W3CDTF">2015-11-16T13:02:32Z</dcterms:modified>
  <cp:category/>
  <cp:version/>
  <cp:contentType/>
  <cp:contentStatus/>
</cp:coreProperties>
</file>