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<sst xmlns="http://schemas.openxmlformats.org/spreadsheetml/2006/main" count="38" uniqueCount="22">
  <si>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</si>
  <si>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</si>
  <si>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</si>
  <si>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</si>
  <si>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</si>
  <si>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</si>
  <si>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</si>
  <si>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</si>
  <si>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</si>
  <si>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</si>
  <si>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</si>
  <si>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</si>
  <si>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</si>
  <si>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</si>
  <si>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FY 14 Actual</t>
  </si>
  <si>
    <t>FY 15 Actual</t>
  </si>
  <si>
    <t>FY 16 Actual</t>
  </si>
  <si>
    <t>FY 17 Actual</t>
  </si>
  <si>
    <t>Recyclables Tonnage by Month</t>
  </si>
  <si>
    <t>Recyclables Cumulative Tonnage by Fiscal Year</t>
  </si>
  <si>
    <t>AVG FY 14 - 17</t>
  </si>
  <si>
    <t>Norfolk Recyclables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</si>
</sst>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5.5"/>
      <color indexed="8"/>
      <name val="Arial"/>
      <family val="0"/>
    </font>
    <font>
      <sz val="10"/>
      <color indexed="8"/>
      <name val="Arial"/>
      <family val="0"/>
    </font>
    <font>
      <sz val="3.5"/>
      <color indexed="8"/>
      <name val="Arial"/>
      <family val="0"/>
    </font>
    <font>
      <sz val="2.5"/>
      <color indexed="8"/>
      <name val="Arial"/>
      <family val="0"/>
    </font>
    <font>
      <sz val="1.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37" fontId="0" fillId="32" borderId="12" xfId="44" applyNumberFormat="1" applyFont="1" applyFill="1" applyBorder="1" applyAlignment="1">
      <alignment vertical="center"/>
    </xf>
    <xf numFmtId="37" fontId="0" fillId="0" borderId="14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64598412"/>
        <c:axId val="44514797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64598412"/>
        <c:axId val="44514797"/>
      </c:lineChart>
      <c:catAx>
        <c:axId val="6459841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14797"/>
        <c:crosses val="autoZero"/>
        <c:auto val="1"/>
        <c:lblOffset val="100"/>
        <c:tickLblSkip val="1"/>
        <c:noMultiLvlLbl val="0"/>
      </c:catAx>
      <c:valAx>
        <c:axId val="445147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984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8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65088854"/>
        <c:axId val="48928775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088854"/>
        <c:axId val="48928775"/>
      </c:lineChart>
      <c:catAx>
        <c:axId val="6508885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28775"/>
        <c:crosses val="autoZero"/>
        <c:auto val="1"/>
        <c:lblOffset val="100"/>
        <c:tickLblSkip val="1"/>
        <c:noMultiLvlLbl val="0"/>
      </c:catAx>
      <c:valAx>
        <c:axId val="48928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888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2455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0012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24.75" customHeight="1">
      <c r="A1" s="3"/>
      <c r="B1" s="30" t="s">
        <v>21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2"/>
      <c r="C2" s="32"/>
      <c r="D2" s="32"/>
      <c r="E2" s="32"/>
      <c r="F2" s="32"/>
      <c r="G2" s="32"/>
      <c r="H2" s="32"/>
      <c r="I2" s="32"/>
      <c r="J2" s="32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3"/>
      <c r="C3" s="33"/>
      <c r="D3" s="33"/>
      <c r="E3" s="33"/>
      <c r="F3" s="33"/>
      <c r="G3" s="33"/>
      <c r="H3" s="33"/>
      <c r="I3" s="33"/>
      <c r="J3" s="33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31" t="s">
        <v>18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14</v>
      </c>
      <c r="C8" s="28">
        <v>13.98</v>
      </c>
      <c r="D8" s="28">
        <v>16.060000000000002</v>
      </c>
      <c r="E8" s="28">
        <v>13.75</v>
      </c>
      <c r="F8" s="28">
        <v>17.57</v>
      </c>
      <c r="G8" s="28">
        <v>10.99</v>
      </c>
      <c r="H8" s="28">
        <v>16.52</v>
      </c>
      <c r="I8" s="28">
        <v>14.5</v>
      </c>
      <c r="J8" s="28">
        <v>12.62</v>
      </c>
      <c r="K8" s="28">
        <v>10.59</v>
      </c>
      <c r="L8" s="28">
        <v>13.05</v>
      </c>
      <c r="M8" s="28">
        <v>13.42</v>
      </c>
      <c r="N8" s="28">
        <v>14.5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15</v>
      </c>
      <c r="C9" s="28">
        <v>17.16</v>
      </c>
      <c r="D9" s="28">
        <v>16.43</v>
      </c>
      <c r="E9" s="28">
        <v>14.04</v>
      </c>
      <c r="F9" s="28">
        <v>13.17</v>
      </c>
      <c r="G9" s="28">
        <v>14.69</v>
      </c>
      <c r="H9" s="28">
        <v>16.31</v>
      </c>
      <c r="I9" s="28">
        <v>11.129999999999999</v>
      </c>
      <c r="J9" s="28">
        <v>9.95</v>
      </c>
      <c r="K9" s="28">
        <v>11.37</v>
      </c>
      <c r="L9" s="28">
        <v>15.44</v>
      </c>
      <c r="M9" s="28">
        <v>13.12</v>
      </c>
      <c r="N9" s="28">
        <v>14.959999999999999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16</v>
      </c>
      <c r="C10" s="29">
        <v>16.23</v>
      </c>
      <c r="D10" s="29">
        <v>18.080000000000002</v>
      </c>
      <c r="E10" s="29">
        <v>13.120000000000001</v>
      </c>
      <c r="F10" s="29">
        <v>13.27</v>
      </c>
      <c r="G10" s="29">
        <v>12.34</v>
      </c>
      <c r="H10" s="29">
        <v>18.47</v>
      </c>
      <c r="I10" s="29">
        <v>11.96</v>
      </c>
      <c r="J10" s="29">
        <v>10.36</v>
      </c>
      <c r="K10" s="29">
        <v>9.58</v>
      </c>
      <c r="L10" s="29">
        <v>12.67</v>
      </c>
      <c r="M10" s="29">
        <v>13.28</v>
      </c>
      <c r="N10" s="29">
        <v>19.75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17</v>
      </c>
      <c r="C11" s="29">
        <v>16.04</v>
      </c>
      <c r="D11" s="29">
        <v>14.91</v>
      </c>
      <c r="E11" s="29">
        <v>15.38</v>
      </c>
      <c r="F11" s="29">
        <v>13.32</v>
      </c>
      <c r="G11" s="29">
        <v>11.59</v>
      </c>
      <c r="H11" s="29">
        <v>18.94</v>
      </c>
      <c r="I11" s="29">
        <v>13.11</v>
      </c>
      <c r="J11" s="29">
        <v>13.12</v>
      </c>
      <c r="K11" s="29">
        <v>14.25</v>
      </c>
      <c r="L11" s="29">
        <v>11.38</v>
      </c>
      <c r="M11" s="29">
        <v>12.58</v>
      </c>
      <c r="N11" s="29">
        <v>17.87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15.852500000000001</v>
      </c>
      <c r="D12" s="20">
        <f aca="true" t="shared" si="0" ref="D12:N12">AVERAGE(D8:D11)</f>
        <v>16.37</v>
      </c>
      <c r="E12" s="20">
        <f t="shared" si="0"/>
        <v>14.0725</v>
      </c>
      <c r="F12" s="20">
        <f t="shared" si="0"/>
        <v>14.332500000000001</v>
      </c>
      <c r="G12" s="20">
        <f t="shared" si="0"/>
        <v>12.4025</v>
      </c>
      <c r="H12" s="20">
        <f t="shared" si="0"/>
        <v>17.56</v>
      </c>
      <c r="I12" s="20">
        <f t="shared" si="0"/>
        <v>12.675</v>
      </c>
      <c r="J12" s="20">
        <f t="shared" si="0"/>
        <v>11.5125</v>
      </c>
      <c r="K12" s="20">
        <f t="shared" si="0"/>
        <v>11.4475</v>
      </c>
      <c r="L12" s="20">
        <f t="shared" si="0"/>
        <v>13.135000000000002</v>
      </c>
      <c r="M12" s="20">
        <f t="shared" si="0"/>
        <v>13.1</v>
      </c>
      <c r="N12" s="20">
        <f t="shared" si="0"/>
        <v>16.77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17</v>
      </c>
      <c r="C13" s="27">
        <v>14.48</v>
      </c>
      <c r="D13" s="27">
        <v>18.39</v>
      </c>
      <c r="E13" s="27">
        <v>14.91</v>
      </c>
      <c r="F13" s="27">
        <v>13.05</v>
      </c>
      <c r="G13" s="27">
        <v>13.89</v>
      </c>
      <c r="H13" s="27">
        <v>16.77</v>
      </c>
      <c r="I13" s="27">
        <v>12.17</v>
      </c>
      <c r="J13" s="27">
        <v>12.36</v>
      </c>
      <c r="K13" s="27"/>
      <c r="L13" s="27"/>
      <c r="M13" s="27"/>
      <c r="N13" s="27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  <v>-1.3725000000000005</v>
      </c>
      <c r="D14" s="20">
        <f>IF(D13="","",D13-D12)</f>
        <v>2.0199999999999996</v>
      </c>
      <c r="E14" s="20">
        <f aca="true" t="shared" si="1" ref="E14:N14">IF(E13="","",E13-E12)</f>
        <v>0.8375000000000004</v>
      </c>
      <c r="F14" s="20">
        <f t="shared" si="1"/>
        <v>-1.2825000000000006</v>
      </c>
      <c r="G14" s="20">
        <f t="shared" si="1"/>
        <v>1.4875000000000007</v>
      </c>
      <c r="H14" s="20">
        <f t="shared" si="1"/>
        <v>-0.7899999999999991</v>
      </c>
      <c r="I14" s="20">
        <f t="shared" si="1"/>
        <v>-0.5050000000000008</v>
      </c>
      <c r="J14" s="20">
        <f t="shared" si="1"/>
        <v>0.8475000000000001</v>
      </c>
      <c r="K14" s="20">
        <f t="shared" si="1"/>
      </c>
      <c r="L14" s="20">
        <f t="shared" si="1"/>
      </c>
      <c r="M14" s="20">
        <f t="shared" si="1"/>
      </c>
      <c r="N14" s="20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>
        <f>IF(C13=0,"",C14/C12)</f>
        <v>-0.0865794038795143</v>
      </c>
      <c r="D15" s="23">
        <f>IF(D13="","",D14/D12)</f>
        <v>0.12339645693341475</v>
      </c>
      <c r="E15" s="23">
        <f aca="true" t="shared" si="2" ref="E15:N15">IF(E13="","",E14/E12)</f>
        <v>0.05951323503286554</v>
      </c>
      <c r="F15" s="23">
        <f t="shared" si="2"/>
        <v>-0.0894819466248038</v>
      </c>
      <c r="G15" s="23">
        <f t="shared" si="2"/>
        <v>0.11993549687562997</v>
      </c>
      <c r="H15" s="23">
        <f t="shared" si="2"/>
        <v>-0.044988610478359864</v>
      </c>
      <c r="I15" s="23">
        <f t="shared" si="2"/>
        <v>-0.03984220907297836</v>
      </c>
      <c r="J15" s="23">
        <f t="shared" si="2"/>
        <v>0.07361563517915311</v>
      </c>
      <c r="K15" s="23">
        <f t="shared" si="2"/>
      </c>
      <c r="L15" s="23">
        <f t="shared" si="2"/>
      </c>
      <c r="M15" s="23">
        <f t="shared" si="2"/>
      </c>
      <c r="N15" s="23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1" t="s">
        <v>19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3" ref="B19:C22">B8</f>
        <v>FY 14 Actual</v>
      </c>
      <c r="C19" s="10">
        <f t="shared" si="3"/>
        <v>13.98</v>
      </c>
      <c r="D19" s="10">
        <f>C19+D8</f>
        <v>30.040000000000003</v>
      </c>
      <c r="E19" s="10">
        <f aca="true" t="shared" si="4" ref="E19:N19">D19+E8</f>
        <v>43.790000000000006</v>
      </c>
      <c r="F19" s="10">
        <f t="shared" si="4"/>
        <v>61.36000000000001</v>
      </c>
      <c r="G19" s="10">
        <f t="shared" si="4"/>
        <v>72.35000000000001</v>
      </c>
      <c r="H19" s="10">
        <f t="shared" si="4"/>
        <v>88.87</v>
      </c>
      <c r="I19" s="10">
        <f t="shared" si="4"/>
        <v>103.37</v>
      </c>
      <c r="J19" s="10">
        <f t="shared" si="4"/>
        <v>115.99000000000001</v>
      </c>
      <c r="K19" s="10">
        <f t="shared" si="4"/>
        <v>126.58000000000001</v>
      </c>
      <c r="L19" s="10">
        <f t="shared" si="4"/>
        <v>139.63000000000002</v>
      </c>
      <c r="M19" s="10">
        <f t="shared" si="4"/>
        <v>153.05</v>
      </c>
      <c r="N19" s="10">
        <f t="shared" si="4"/>
        <v>167.55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3"/>
        <v>FY 15 Actual</v>
      </c>
      <c r="C20" s="10">
        <f t="shared" si="3"/>
        <v>17.16</v>
      </c>
      <c r="D20" s="10">
        <f>C20+D9</f>
        <v>33.59</v>
      </c>
      <c r="E20" s="10">
        <f aca="true" t="shared" si="5" ref="E20:N20">D20+E9</f>
        <v>47.63</v>
      </c>
      <c r="F20" s="10">
        <f t="shared" si="5"/>
        <v>60.800000000000004</v>
      </c>
      <c r="G20" s="10">
        <f t="shared" si="5"/>
        <v>75.49000000000001</v>
      </c>
      <c r="H20" s="10">
        <f t="shared" si="5"/>
        <v>91.80000000000001</v>
      </c>
      <c r="I20" s="10">
        <f t="shared" si="5"/>
        <v>102.93</v>
      </c>
      <c r="J20" s="10">
        <f t="shared" si="5"/>
        <v>112.88000000000001</v>
      </c>
      <c r="K20" s="10">
        <f t="shared" si="5"/>
        <v>124.25000000000001</v>
      </c>
      <c r="L20" s="10">
        <f t="shared" si="5"/>
        <v>139.69000000000003</v>
      </c>
      <c r="M20" s="10">
        <f t="shared" si="5"/>
        <v>152.81000000000003</v>
      </c>
      <c r="N20" s="10">
        <f t="shared" si="5"/>
        <v>167.77000000000004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3"/>
        <v>FY 16 Actual</v>
      </c>
      <c r="C21" s="18">
        <f t="shared" si="3"/>
        <v>16.23</v>
      </c>
      <c r="D21" s="10">
        <f>C21+D10</f>
        <v>34.31</v>
      </c>
      <c r="E21" s="18">
        <f aca="true" t="shared" si="6" ref="E21:N21">D21+E10</f>
        <v>47.43000000000001</v>
      </c>
      <c r="F21" s="18">
        <f t="shared" si="6"/>
        <v>60.7</v>
      </c>
      <c r="G21" s="18">
        <f t="shared" si="6"/>
        <v>73.04</v>
      </c>
      <c r="H21" s="18">
        <f t="shared" si="6"/>
        <v>91.51</v>
      </c>
      <c r="I21" s="18">
        <f t="shared" si="6"/>
        <v>103.47</v>
      </c>
      <c r="J21" s="18">
        <f t="shared" si="6"/>
        <v>113.83</v>
      </c>
      <c r="K21" s="18">
        <f t="shared" si="6"/>
        <v>123.41</v>
      </c>
      <c r="L21" s="18">
        <f t="shared" si="6"/>
        <v>136.07999999999998</v>
      </c>
      <c r="M21" s="18">
        <f t="shared" si="6"/>
        <v>149.35999999999999</v>
      </c>
      <c r="N21" s="18">
        <f t="shared" si="6"/>
        <v>169.10999999999999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3"/>
        <v>FY 17 Actual</v>
      </c>
      <c r="C22" s="18">
        <f t="shared" si="3"/>
        <v>16.04</v>
      </c>
      <c r="D22" s="18">
        <f aca="true" t="shared" si="7" ref="D22:N22">IF(D11="","",C22+D11)</f>
        <v>30.95</v>
      </c>
      <c r="E22" s="18">
        <f t="shared" si="7"/>
        <v>46.33</v>
      </c>
      <c r="F22" s="18">
        <f t="shared" si="7"/>
        <v>59.65</v>
      </c>
      <c r="G22" s="18">
        <f t="shared" si="7"/>
        <v>71.24</v>
      </c>
      <c r="H22" s="18">
        <f t="shared" si="7"/>
        <v>90.17999999999999</v>
      </c>
      <c r="I22" s="18">
        <f t="shared" si="7"/>
        <v>103.28999999999999</v>
      </c>
      <c r="J22" s="18">
        <f t="shared" si="7"/>
        <v>116.41</v>
      </c>
      <c r="K22" s="18">
        <f t="shared" si="7"/>
        <v>130.66</v>
      </c>
      <c r="L22" s="18">
        <f t="shared" si="7"/>
        <v>142.04</v>
      </c>
      <c r="M22" s="18">
        <f t="shared" si="7"/>
        <v>154.62</v>
      </c>
      <c r="N22" s="18">
        <f t="shared" si="7"/>
        <v>172.49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14 - 17</v>
      </c>
      <c r="C23" s="20">
        <f>AVERAGE(C19:C22)</f>
        <v>15.852500000000001</v>
      </c>
      <c r="D23" s="20">
        <f aca="true" t="shared" si="8" ref="D23:N23">AVERAGE(D19:D22)</f>
        <v>32.222500000000004</v>
      </c>
      <c r="E23" s="20">
        <f t="shared" si="8"/>
        <v>46.295</v>
      </c>
      <c r="F23" s="20">
        <f t="shared" si="8"/>
        <v>60.627500000000005</v>
      </c>
      <c r="G23" s="20">
        <f t="shared" si="8"/>
        <v>73.03000000000002</v>
      </c>
      <c r="H23" s="20">
        <f t="shared" si="8"/>
        <v>90.59</v>
      </c>
      <c r="I23" s="20">
        <f t="shared" si="8"/>
        <v>103.26499999999999</v>
      </c>
      <c r="J23" s="20">
        <f t="shared" si="8"/>
        <v>114.7775</v>
      </c>
      <c r="K23" s="20">
        <f t="shared" si="8"/>
        <v>126.225</v>
      </c>
      <c r="L23" s="20">
        <f t="shared" si="8"/>
        <v>139.36</v>
      </c>
      <c r="M23" s="20">
        <f t="shared" si="8"/>
        <v>152.46</v>
      </c>
      <c r="N23" s="20">
        <f t="shared" si="8"/>
        <v>169.23000000000002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17 Actual</v>
      </c>
      <c r="C24" s="22">
        <f>C13</f>
        <v>14.48</v>
      </c>
      <c r="D24" s="22">
        <f>IF(D13="","",C24+D13)</f>
        <v>32.870000000000005</v>
      </c>
      <c r="E24" s="22">
        <f aca="true" t="shared" si="9" ref="E24:N24">IF(E13="","",D24+E13)</f>
        <v>47.78</v>
      </c>
      <c r="F24" s="22">
        <f t="shared" si="9"/>
        <v>60.83</v>
      </c>
      <c r="G24" s="22">
        <f t="shared" si="9"/>
        <v>74.72</v>
      </c>
      <c r="H24" s="22">
        <f t="shared" si="9"/>
        <v>91.49</v>
      </c>
      <c r="I24" s="22">
        <f t="shared" si="9"/>
        <v>103.66</v>
      </c>
      <c r="J24" s="22">
        <f t="shared" si="9"/>
        <v>116.02</v>
      </c>
      <c r="K24" s="22">
        <f t="shared" si="9"/>
      </c>
      <c r="L24" s="22">
        <f t="shared" si="9"/>
      </c>
      <c r="M24" s="22">
        <f t="shared" si="9"/>
      </c>
      <c r="N24" s="22">
        <f t="shared" si="9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  <v>-1.3725000000000005</v>
      </c>
      <c r="D25" s="20">
        <f>IF(D24="","",D24-D23)</f>
        <v>0.6475000000000009</v>
      </c>
      <c r="E25" s="20">
        <f aca="true" t="shared" si="10" ref="E25:N25">IF(E24="","",E24-E23)</f>
        <v>1.4849999999999994</v>
      </c>
      <c r="F25" s="20">
        <f t="shared" si="10"/>
        <v>0.20249999999999346</v>
      </c>
      <c r="G25" s="20">
        <f t="shared" si="10"/>
        <v>1.6899999999999835</v>
      </c>
      <c r="H25" s="20">
        <f t="shared" si="10"/>
        <v>0.8999999999999915</v>
      </c>
      <c r="I25" s="20">
        <f t="shared" si="10"/>
        <v>0.39500000000001023</v>
      </c>
      <c r="J25" s="20">
        <f t="shared" si="10"/>
        <v>1.2424999999999926</v>
      </c>
      <c r="K25" s="20">
        <f t="shared" si="10"/>
      </c>
      <c r="L25" s="20">
        <f t="shared" si="10"/>
      </c>
      <c r="M25" s="20">
        <f t="shared" si="10"/>
      </c>
      <c r="N25" s="20">
        <f t="shared" si="10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>
        <f>IF(C24=0,"",C25/C23)</f>
        <v>-0.0865794038795143</v>
      </c>
      <c r="D26" s="23">
        <f>IF(D24="","",D25/D23)</f>
        <v>0.020094654356427984</v>
      </c>
      <c r="E26" s="23">
        <f aca="true" t="shared" si="11" ref="E26:N26">IF(E24="","",E25/E23)</f>
        <v>0.03207689815314827</v>
      </c>
      <c r="F26" s="23">
        <f t="shared" si="11"/>
        <v>0.0033400684507854266</v>
      </c>
      <c r="G26" s="23">
        <f t="shared" si="11"/>
        <v>0.02314117485964649</v>
      </c>
      <c r="H26" s="23">
        <f t="shared" si="11"/>
        <v>0.009934871398609024</v>
      </c>
      <c r="I26" s="23">
        <f t="shared" si="11"/>
        <v>0.003825110153488697</v>
      </c>
      <c r="J26" s="23">
        <f t="shared" si="11"/>
        <v>0.010825292413582736</v>
      </c>
      <c r="K26" s="23">
        <f t="shared" si="11"/>
      </c>
      <c r="L26" s="23">
        <f t="shared" si="11"/>
      </c>
      <c r="M26" s="23">
        <f t="shared" si="11"/>
      </c>
      <c r="N26" s="23">
        <f t="shared" si="11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1" t="s">
        <v>19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2018-03-12T18:59:14Z</dcterms:modified>
  <cp:category/>
  <cp:version/>
  <cp:contentType/>
  <cp:contentStatus/>
</cp:coreProperties>
</file>