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<sst xmlns="http://schemas.openxmlformats.org/spreadsheetml/2006/main" count="38" uniqueCount="22">
  <si>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</si>
  <si>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</si>
  <si>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</si>
  <si>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</si>
  <si>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</si>
  <si>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</si>
  <si>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</si>
  <si>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</si>
  <si>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</si>
  <si>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</si>
  <si>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</si>
  <si>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</si>
  <si>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</si>
  <si>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</si>
  <si>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FY 14 Actual</t>
  </si>
  <si>
    <t>FY 15 Actual</t>
  </si>
  <si>
    <t>FY 16 Actual</t>
  </si>
  <si>
    <t>FY 17 Actual</t>
  </si>
  <si>
    <t>Recyclables Tonnage by Month</t>
  </si>
  <si>
    <t>Recyclables Cumulative Tonnage by Fiscal Year</t>
  </si>
  <si>
    <t>AVG FY 14 - 17</t>
  </si>
  <si>
    <t>Essex Recyclables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</si>
</sst>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12517472"/>
        <c:axId val="45548385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12517472"/>
        <c:axId val="45548385"/>
      </c:lineChart>
      <c:catAx>
        <c:axId val="1251747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8385"/>
        <c:crosses val="autoZero"/>
        <c:auto val="1"/>
        <c:lblOffset val="100"/>
        <c:tickLblSkip val="1"/>
        <c:noMultiLvlLbl val="0"/>
      </c:catAx>
      <c:valAx>
        <c:axId val="45548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17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7282282"/>
        <c:axId val="65540539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282282"/>
        <c:axId val="65540539"/>
      </c:lineChart>
      <c:catAx>
        <c:axId val="728228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0539"/>
        <c:crosses val="autoZero"/>
        <c:auto val="1"/>
        <c:lblOffset val="100"/>
        <c:tickLblSkip val="1"/>
        <c:noMultiLvlLbl val="0"/>
      </c:catAx>
      <c:valAx>
        <c:axId val="65540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82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14</v>
      </c>
      <c r="C8" s="27">
        <v>67.15</v>
      </c>
      <c r="D8" s="27">
        <v>61.16</v>
      </c>
      <c r="E8" s="27">
        <v>59.66</v>
      </c>
      <c r="F8" s="27">
        <v>66.89</v>
      </c>
      <c r="G8" s="27">
        <v>57.540000000000006</v>
      </c>
      <c r="H8" s="27">
        <v>64.69</v>
      </c>
      <c r="I8" s="27">
        <v>61.519999999999996</v>
      </c>
      <c r="J8" s="27">
        <v>48.04</v>
      </c>
      <c r="K8" s="27">
        <v>49.71</v>
      </c>
      <c r="L8" s="27">
        <v>64.2</v>
      </c>
      <c r="M8" s="27">
        <v>60.03</v>
      </c>
      <c r="N8" s="27">
        <v>57.620000000000005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15</v>
      </c>
      <c r="C9" s="27">
        <v>64.21</v>
      </c>
      <c r="D9" s="27">
        <v>52.5</v>
      </c>
      <c r="E9" s="27">
        <v>48.870000000000005</v>
      </c>
      <c r="F9" s="27">
        <v>65.87</v>
      </c>
      <c r="G9" s="27">
        <v>52.29</v>
      </c>
      <c r="H9" s="27">
        <v>68.43</v>
      </c>
      <c r="I9" s="27">
        <v>53.11</v>
      </c>
      <c r="J9" s="27">
        <v>43.94</v>
      </c>
      <c r="K9" s="27">
        <v>37.7</v>
      </c>
      <c r="L9" s="27">
        <v>62.45</v>
      </c>
      <c r="M9" s="27">
        <v>55.290000000000006</v>
      </c>
      <c r="N9" s="27">
        <v>52.9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16</v>
      </c>
      <c r="C10" s="28">
        <v>64.32</v>
      </c>
      <c r="D10" s="28">
        <v>49.480000000000004</v>
      </c>
      <c r="E10" s="28">
        <v>65.97</v>
      </c>
      <c r="F10" s="28">
        <v>54.88</v>
      </c>
      <c r="G10" s="28">
        <v>56.68000000000001</v>
      </c>
      <c r="H10" s="28">
        <v>72.14</v>
      </c>
      <c r="I10" s="28">
        <v>65.78</v>
      </c>
      <c r="J10" s="28">
        <v>60.8</v>
      </c>
      <c r="K10" s="28">
        <v>65.03</v>
      </c>
      <c r="L10" s="28">
        <v>51.56</v>
      </c>
      <c r="M10" s="28">
        <v>54.019999999999996</v>
      </c>
      <c r="N10" s="28">
        <v>73.15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17</v>
      </c>
      <c r="C11" s="18">
        <v>56.5</v>
      </c>
      <c r="D11" s="18">
        <v>61.38</v>
      </c>
      <c r="E11" s="18">
        <v>58.55</v>
      </c>
      <c r="F11" s="18">
        <v>56.84</v>
      </c>
      <c r="G11" s="18">
        <v>61.49</v>
      </c>
      <c r="H11" s="18">
        <v>66.43</v>
      </c>
      <c r="I11" s="18">
        <v>58.95</v>
      </c>
      <c r="J11" s="18">
        <v>61.56</v>
      </c>
      <c r="K11" s="18">
        <v>61.89</v>
      </c>
      <c r="L11" s="18">
        <v>51.6</v>
      </c>
      <c r="M11" s="18">
        <v>69.63</v>
      </c>
      <c r="N11" s="18">
        <v>69.26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63.045</v>
      </c>
      <c r="D12" s="20">
        <f aca="true" t="shared" si="0" ref="D12:N12">AVERAGE(D8:D11)</f>
        <v>56.129999999999995</v>
      </c>
      <c r="E12" s="20">
        <f t="shared" si="0"/>
        <v>58.2625</v>
      </c>
      <c r="F12" s="20">
        <f t="shared" si="0"/>
        <v>61.12</v>
      </c>
      <c r="G12" s="20">
        <f t="shared" si="0"/>
        <v>57.00000000000001</v>
      </c>
      <c r="H12" s="20">
        <f t="shared" si="0"/>
        <v>67.9225</v>
      </c>
      <c r="I12" s="20">
        <f t="shared" si="0"/>
        <v>59.84</v>
      </c>
      <c r="J12" s="20">
        <f t="shared" si="0"/>
        <v>53.584999999999994</v>
      </c>
      <c r="K12" s="20">
        <f t="shared" si="0"/>
        <v>53.582499999999996</v>
      </c>
      <c r="L12" s="20">
        <f t="shared" si="0"/>
        <v>57.4525</v>
      </c>
      <c r="M12" s="20">
        <f t="shared" si="0"/>
        <v>59.7425</v>
      </c>
      <c r="N12" s="20">
        <f t="shared" si="0"/>
        <v>63.2325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17</v>
      </c>
      <c r="C13" s="22">
        <v>63.01</v>
      </c>
      <c r="D13" s="22">
        <v>74.49</v>
      </c>
      <c r="E13" s="22">
        <v>58.31</v>
      </c>
      <c r="F13" s="22">
        <v>52.77</v>
      </c>
      <c r="G13" s="22">
        <v>75.8</v>
      </c>
      <c r="H13" s="22">
        <v>57.38</v>
      </c>
      <c r="I13" s="22">
        <v>59.7</v>
      </c>
      <c r="J13" s="22">
        <v>62.46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-0.035000000000003695</v>
      </c>
      <c r="D14" s="20">
        <f>IF(D13="","",D13-D12)</f>
        <v>18.36</v>
      </c>
      <c r="E14" s="20">
        <f aca="true" t="shared" si="1" ref="E14:N14">IF(E13="","",E13-E12)</f>
        <v>0.04749999999999943</v>
      </c>
      <c r="F14" s="20">
        <f t="shared" si="1"/>
        <v>-8.349999999999994</v>
      </c>
      <c r="G14" s="20">
        <f t="shared" si="1"/>
        <v>18.79999999999999</v>
      </c>
      <c r="H14" s="20">
        <f t="shared" si="1"/>
        <v>-10.542499999999997</v>
      </c>
      <c r="I14" s="20">
        <f t="shared" si="1"/>
        <v>-0.14000000000000057</v>
      </c>
      <c r="J14" s="20">
        <f t="shared" si="1"/>
        <v>8.875000000000007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-0.0005551590134031834</v>
      </c>
      <c r="D15" s="23">
        <f>IF(D13="","",D14/D12)</f>
        <v>0.32709780865847143</v>
      </c>
      <c r="E15" s="23">
        <f aca="true" t="shared" si="2" ref="E15:N15">IF(E13="","",E14/E12)</f>
        <v>0.0008152756919115972</v>
      </c>
      <c r="F15" s="23">
        <f t="shared" si="2"/>
        <v>-0.13661649214659677</v>
      </c>
      <c r="G15" s="23">
        <f t="shared" si="2"/>
        <v>0.3298245614035086</v>
      </c>
      <c r="H15" s="23">
        <f t="shared" si="2"/>
        <v>-0.1552136626302035</v>
      </c>
      <c r="I15" s="23">
        <f t="shared" si="2"/>
        <v>-0.0023395721925133783</v>
      </c>
      <c r="J15" s="23">
        <f t="shared" si="2"/>
        <v>0.16562470840720367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67.15</v>
      </c>
      <c r="D19" s="10">
        <f>C19+D8</f>
        <v>128.31</v>
      </c>
      <c r="E19" s="10">
        <f aca="true" t="shared" si="4" ref="E19:N19">D19+E8</f>
        <v>187.97</v>
      </c>
      <c r="F19" s="10">
        <f t="shared" si="4"/>
        <v>254.86</v>
      </c>
      <c r="G19" s="10">
        <f t="shared" si="4"/>
        <v>312.40000000000003</v>
      </c>
      <c r="H19" s="10">
        <f t="shared" si="4"/>
        <v>377.09000000000003</v>
      </c>
      <c r="I19" s="10">
        <f t="shared" si="4"/>
        <v>438.61</v>
      </c>
      <c r="J19" s="10">
        <f t="shared" si="4"/>
        <v>486.65000000000003</v>
      </c>
      <c r="K19" s="10">
        <f t="shared" si="4"/>
        <v>536.36</v>
      </c>
      <c r="L19" s="10">
        <f t="shared" si="4"/>
        <v>600.5600000000001</v>
      </c>
      <c r="M19" s="10">
        <f t="shared" si="4"/>
        <v>660.59</v>
      </c>
      <c r="N19" s="10">
        <f t="shared" si="4"/>
        <v>718.21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64.21</v>
      </c>
      <c r="D20" s="10">
        <f>C20+D9</f>
        <v>116.71</v>
      </c>
      <c r="E20" s="10">
        <f aca="true" t="shared" si="5" ref="E20:N20">D20+E9</f>
        <v>165.57999999999998</v>
      </c>
      <c r="F20" s="10">
        <f t="shared" si="5"/>
        <v>231.45</v>
      </c>
      <c r="G20" s="10">
        <f t="shared" si="5"/>
        <v>283.74</v>
      </c>
      <c r="H20" s="10">
        <f t="shared" si="5"/>
        <v>352.17</v>
      </c>
      <c r="I20" s="10">
        <f t="shared" si="5"/>
        <v>405.28000000000003</v>
      </c>
      <c r="J20" s="10">
        <f t="shared" si="5"/>
        <v>449.22</v>
      </c>
      <c r="K20" s="10">
        <f t="shared" si="5"/>
        <v>486.92</v>
      </c>
      <c r="L20" s="10">
        <f t="shared" si="5"/>
        <v>549.37</v>
      </c>
      <c r="M20" s="10">
        <f t="shared" si="5"/>
        <v>604.66</v>
      </c>
      <c r="N20" s="10">
        <f t="shared" si="5"/>
        <v>657.56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64.32</v>
      </c>
      <c r="D21" s="10">
        <f>C21+D10</f>
        <v>113.8</v>
      </c>
      <c r="E21" s="18">
        <f aca="true" t="shared" si="6" ref="E21:N21">D21+E10</f>
        <v>179.76999999999998</v>
      </c>
      <c r="F21" s="18">
        <f t="shared" si="6"/>
        <v>234.64999999999998</v>
      </c>
      <c r="G21" s="18">
        <f t="shared" si="6"/>
        <v>291.33</v>
      </c>
      <c r="H21" s="18">
        <f t="shared" si="6"/>
        <v>363.46999999999997</v>
      </c>
      <c r="I21" s="18">
        <f t="shared" si="6"/>
        <v>429.25</v>
      </c>
      <c r="J21" s="18">
        <f t="shared" si="6"/>
        <v>490.05</v>
      </c>
      <c r="K21" s="18">
        <f t="shared" si="6"/>
        <v>555.08</v>
      </c>
      <c r="L21" s="18">
        <f t="shared" si="6"/>
        <v>606.6400000000001</v>
      </c>
      <c r="M21" s="18">
        <f t="shared" si="6"/>
        <v>660.6600000000001</v>
      </c>
      <c r="N21" s="18">
        <f t="shared" si="6"/>
        <v>733.8100000000001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56.5</v>
      </c>
      <c r="D22" s="18">
        <f aca="true" t="shared" si="7" ref="D22:N22">IF(D11="","",C22+D11)</f>
        <v>117.88</v>
      </c>
      <c r="E22" s="18">
        <f t="shared" si="7"/>
        <v>176.43</v>
      </c>
      <c r="F22" s="18">
        <f t="shared" si="7"/>
        <v>233.27</v>
      </c>
      <c r="G22" s="18">
        <f t="shared" si="7"/>
        <v>294.76</v>
      </c>
      <c r="H22" s="18">
        <f t="shared" si="7"/>
        <v>361.19</v>
      </c>
      <c r="I22" s="18">
        <f t="shared" si="7"/>
        <v>420.14</v>
      </c>
      <c r="J22" s="18">
        <f t="shared" si="7"/>
        <v>481.7</v>
      </c>
      <c r="K22" s="18">
        <f t="shared" si="7"/>
        <v>543.59</v>
      </c>
      <c r="L22" s="18">
        <f t="shared" si="7"/>
        <v>595.19</v>
      </c>
      <c r="M22" s="18">
        <f t="shared" si="7"/>
        <v>664.82</v>
      </c>
      <c r="N22" s="18">
        <f t="shared" si="7"/>
        <v>734.08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63.045</v>
      </c>
      <c r="D23" s="20">
        <f aca="true" t="shared" si="8" ref="D23:N23">AVERAGE(D19:D22)</f>
        <v>119.175</v>
      </c>
      <c r="E23" s="20">
        <f t="shared" si="8"/>
        <v>177.4375</v>
      </c>
      <c r="F23" s="20">
        <f t="shared" si="8"/>
        <v>238.5575</v>
      </c>
      <c r="G23" s="20">
        <f t="shared" si="8"/>
        <v>295.5575</v>
      </c>
      <c r="H23" s="20">
        <f t="shared" si="8"/>
        <v>363.48</v>
      </c>
      <c r="I23" s="20">
        <f t="shared" si="8"/>
        <v>423.32000000000005</v>
      </c>
      <c r="J23" s="20">
        <f t="shared" si="8"/>
        <v>476.90500000000003</v>
      </c>
      <c r="K23" s="20">
        <f t="shared" si="8"/>
        <v>530.4875000000001</v>
      </c>
      <c r="L23" s="20">
        <f t="shared" si="8"/>
        <v>587.94</v>
      </c>
      <c r="M23" s="20">
        <f t="shared" si="8"/>
        <v>647.6825</v>
      </c>
      <c r="N23" s="20">
        <f t="shared" si="8"/>
        <v>710.915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17 Actual</v>
      </c>
      <c r="C24" s="22">
        <f>C13</f>
        <v>63.01</v>
      </c>
      <c r="D24" s="22">
        <f>IF(D13="","",C24+D13)</f>
        <v>137.5</v>
      </c>
      <c r="E24" s="22">
        <f aca="true" t="shared" si="9" ref="E24:N24">IF(E13="","",D24+E13)</f>
        <v>195.81</v>
      </c>
      <c r="F24" s="22">
        <f t="shared" si="9"/>
        <v>248.58</v>
      </c>
      <c r="G24" s="22">
        <f t="shared" si="9"/>
        <v>324.38</v>
      </c>
      <c r="H24" s="22">
        <f t="shared" si="9"/>
        <v>381.76</v>
      </c>
      <c r="I24" s="22">
        <f t="shared" si="9"/>
        <v>441.46</v>
      </c>
      <c r="J24" s="22">
        <f t="shared" si="9"/>
        <v>503.91999999999996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-0.035000000000003695</v>
      </c>
      <c r="D25" s="20">
        <f>IF(D24="","",D24-D23)</f>
        <v>18.325000000000003</v>
      </c>
      <c r="E25" s="20">
        <f aca="true" t="shared" si="10" ref="E25:N25">IF(E24="","",E24-E23)</f>
        <v>18.372500000000002</v>
      </c>
      <c r="F25" s="20">
        <f t="shared" si="10"/>
        <v>10.022500000000008</v>
      </c>
      <c r="G25" s="20">
        <f t="shared" si="10"/>
        <v>28.82249999999999</v>
      </c>
      <c r="H25" s="20">
        <f t="shared" si="10"/>
        <v>18.279999999999973</v>
      </c>
      <c r="I25" s="20">
        <f t="shared" si="10"/>
        <v>18.13999999999993</v>
      </c>
      <c r="J25" s="20">
        <f t="shared" si="10"/>
        <v>27.01499999999993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-0.0005551590134031834</v>
      </c>
      <c r="D26" s="23">
        <f>IF(D24="","",D25/D23)</f>
        <v>0.15376547094608772</v>
      </c>
      <c r="E26" s="23">
        <f aca="true" t="shared" si="11" ref="E26:N26">IF(E24="","",E25/E23)</f>
        <v>0.10354350123282847</v>
      </c>
      <c r="F26" s="23">
        <f t="shared" si="11"/>
        <v>0.042012931892730296</v>
      </c>
      <c r="G26" s="23">
        <f t="shared" si="11"/>
        <v>0.09751909526911004</v>
      </c>
      <c r="H26" s="23">
        <f t="shared" si="11"/>
        <v>0.05029162539892146</v>
      </c>
      <c r="I26" s="23">
        <f t="shared" si="11"/>
        <v>0.04285174336199548</v>
      </c>
      <c r="J26" s="23">
        <f t="shared" si="11"/>
        <v>0.05664650192386309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2018-03-12T18:55:01Z</dcterms:modified>
  <cp:category/>
  <cp:version/>
  <cp:contentType/>
  <cp:contentStatus/>
</cp:coreProperties>
</file>