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<sst xmlns="http://schemas.openxmlformats.org/spreadsheetml/2006/main" count="38" uniqueCount="23">
  <si>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</si>
  <si>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</si>
  <si>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</si>
  <si>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</si>
  <si>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</si>
  <si>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</si>
  <si>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</si>
  <si>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</si>
  <si>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</si>
  <si>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</si>
  <si>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</si>
  <si>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</si>
  <si>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</si>
  <si>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</si>
  <si>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</si>
  <si>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</si>
  <si>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</si>
  <si>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</si>
  <si>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</si>
  <si>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</si>
  <si>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</si>
  <si>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</si>
  <si>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Deep River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</si>
</sst>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10427849"/>
        <c:axId val="26741778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10427849"/>
        <c:axId val="26741778"/>
      </c:lineChart>
      <c:catAx>
        <c:axId val="1042784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1778"/>
        <c:crosses val="autoZero"/>
        <c:auto val="1"/>
        <c:lblOffset val="100"/>
        <c:tickLblSkip val="1"/>
        <c:noMultiLvlLbl val="0"/>
      </c:catAx>
      <c:valAx>
        <c:axId val="26741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27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39349411"/>
        <c:axId val="18600380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349411"/>
        <c:axId val="18600380"/>
      </c:lineChart>
      <c:catAx>
        <c:axId val="3934941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0380"/>
        <c:crosses val="autoZero"/>
        <c:auto val="1"/>
        <c:lblOffset val="100"/>
        <c:tickLblSkip val="1"/>
        <c:noMultiLvlLbl val="0"/>
      </c:catAx>
      <c:valAx>
        <c:axId val="18600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9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82930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990600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17.25">
      <c r="A1" s="3"/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0"/>
      <c r="C2" s="30"/>
      <c r="D2" s="30"/>
      <c r="E2" s="30"/>
      <c r="F2" s="30"/>
      <c r="G2" s="30"/>
      <c r="H2" s="30"/>
      <c r="I2" s="30"/>
      <c r="J2" s="30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1"/>
      <c r="C3" s="31"/>
      <c r="D3" s="31"/>
      <c r="E3" s="31"/>
      <c r="F3" s="31"/>
      <c r="G3" s="31"/>
      <c r="H3" s="31"/>
      <c r="I3" s="31"/>
      <c r="J3" s="31"/>
      <c r="K3" s="27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29" t="s">
        <v>14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10" t="s">
        <v>16</v>
      </c>
      <c r="C8" s="9">
        <v>412</v>
      </c>
      <c r="D8" s="9">
        <v>386</v>
      </c>
      <c r="E8" s="9">
        <v>345</v>
      </c>
      <c r="F8" s="9">
        <v>373</v>
      </c>
      <c r="G8" s="9">
        <v>334</v>
      </c>
      <c r="H8" s="9">
        <v>328</v>
      </c>
      <c r="I8" s="9">
        <v>309</v>
      </c>
      <c r="J8" s="9">
        <v>249</v>
      </c>
      <c r="K8" s="9">
        <v>274</v>
      </c>
      <c r="L8" s="9">
        <v>283</v>
      </c>
      <c r="M8" s="9">
        <v>332</v>
      </c>
      <c r="N8" s="9">
        <v>257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8" t="s">
        <v>17</v>
      </c>
      <c r="C9" s="9">
        <v>356</v>
      </c>
      <c r="D9" s="9">
        <v>355</v>
      </c>
      <c r="E9" s="9">
        <v>270</v>
      </c>
      <c r="F9" s="9">
        <v>339</v>
      </c>
      <c r="G9" s="9">
        <v>277</v>
      </c>
      <c r="H9" s="9">
        <v>333</v>
      </c>
      <c r="I9" s="9">
        <v>249</v>
      </c>
      <c r="J9" s="9">
        <v>215</v>
      </c>
      <c r="K9" s="9">
        <v>271</v>
      </c>
      <c r="L9" s="9">
        <v>298</v>
      </c>
      <c r="M9" s="9">
        <v>330</v>
      </c>
      <c r="N9" s="9">
        <v>344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8" t="s">
        <v>18</v>
      </c>
      <c r="C10" s="19">
        <v>322</v>
      </c>
      <c r="D10" s="19">
        <v>295</v>
      </c>
      <c r="E10" s="19">
        <v>335</v>
      </c>
      <c r="F10" s="19">
        <v>297</v>
      </c>
      <c r="G10" s="19">
        <v>279</v>
      </c>
      <c r="H10" s="19">
        <v>340</v>
      </c>
      <c r="I10" s="19">
        <v>297</v>
      </c>
      <c r="J10" s="19">
        <v>240</v>
      </c>
      <c r="K10" s="19">
        <v>264</v>
      </c>
      <c r="L10" s="19">
        <v>253</v>
      </c>
      <c r="M10" s="19">
        <v>266</v>
      </c>
      <c r="N10" s="19">
        <v>302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8" t="s">
        <v>19</v>
      </c>
      <c r="C11" s="19">
        <v>287.3</v>
      </c>
      <c r="D11" s="19">
        <v>286.8</v>
      </c>
      <c r="E11" s="19">
        <v>275.84</v>
      </c>
      <c r="F11" s="19">
        <v>266.55</v>
      </c>
      <c r="G11" s="19">
        <v>272.29</v>
      </c>
      <c r="H11" s="19">
        <v>245.85</v>
      </c>
      <c r="I11" s="19">
        <v>257.07</v>
      </c>
      <c r="J11" s="19">
        <v>216.61</v>
      </c>
      <c r="K11" s="19">
        <v>253.26</v>
      </c>
      <c r="L11" s="19">
        <v>209.57</v>
      </c>
      <c r="M11" s="19">
        <v>271.26</v>
      </c>
      <c r="N11" s="19">
        <v>234.57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20" t="s">
        <v>20</v>
      </c>
      <c r="C12" s="21">
        <f>AVERAGE(C8:C11)</f>
        <v>344.325</v>
      </c>
      <c r="D12" s="21">
        <f aca="true" t="shared" si="0" ref="D12:N12">AVERAGE(D8:D11)</f>
        <v>330.7</v>
      </c>
      <c r="E12" s="21">
        <f t="shared" si="0"/>
        <v>306.46</v>
      </c>
      <c r="F12" s="21">
        <f t="shared" si="0"/>
        <v>318.8875</v>
      </c>
      <c r="G12" s="21">
        <f t="shared" si="0"/>
        <v>290.5725</v>
      </c>
      <c r="H12" s="21">
        <f t="shared" si="0"/>
        <v>311.7125</v>
      </c>
      <c r="I12" s="21">
        <f t="shared" si="0"/>
        <v>278.0175</v>
      </c>
      <c r="J12" s="21">
        <f t="shared" si="0"/>
        <v>230.1525</v>
      </c>
      <c r="K12" s="21">
        <f t="shared" si="0"/>
        <v>265.565</v>
      </c>
      <c r="L12" s="21">
        <f t="shared" si="0"/>
        <v>260.8925</v>
      </c>
      <c r="M12" s="21">
        <f t="shared" si="0"/>
        <v>299.815</v>
      </c>
      <c r="N12" s="21">
        <f t="shared" si="0"/>
        <v>284.3925</v>
      </c>
      <c r="O12" s="25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2" t="s">
        <v>21</v>
      </c>
      <c r="C13" s="23">
        <v>192.01</v>
      </c>
      <c r="D13" s="23">
        <v>281.48</v>
      </c>
      <c r="E13" s="23">
        <v>183.53</v>
      </c>
      <c r="F13" s="23">
        <v>222.31</v>
      </c>
      <c r="G13" s="23">
        <v>223.92</v>
      </c>
      <c r="H13" s="23">
        <v>222.54</v>
      </c>
      <c r="I13" s="23">
        <v>237.52</v>
      </c>
      <c r="J13" s="23">
        <v>187.34</v>
      </c>
      <c r="K13" s="23"/>
      <c r="L13" s="23"/>
      <c r="M13" s="23"/>
      <c r="N13" s="23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20" t="s">
        <v>13</v>
      </c>
      <c r="C14" s="21">
        <f>IF(C13=0,"",C13-C12)</f>
        <v>-152.315</v>
      </c>
      <c r="D14" s="21">
        <f>IF(D13="","",D13-D12)</f>
        <v>-49.21999999999997</v>
      </c>
      <c r="E14" s="21">
        <f aca="true" t="shared" si="1" ref="E14:N14">IF(E13="","",E13-E12)</f>
        <v>-122.92999999999998</v>
      </c>
      <c r="F14" s="21">
        <f t="shared" si="1"/>
        <v>-96.57749999999999</v>
      </c>
      <c r="G14" s="21">
        <f t="shared" si="1"/>
        <v>-66.6525</v>
      </c>
      <c r="H14" s="21">
        <f t="shared" si="1"/>
        <v>-89.17249999999999</v>
      </c>
      <c r="I14" s="21">
        <f t="shared" si="1"/>
        <v>-40.497499999999974</v>
      </c>
      <c r="J14" s="21">
        <f t="shared" si="1"/>
        <v>-42.8125</v>
      </c>
      <c r="K14" s="21">
        <f t="shared" si="1"/>
      </c>
      <c r="L14" s="21">
        <f t="shared" si="1"/>
      </c>
      <c r="M14" s="21">
        <f t="shared" si="1"/>
      </c>
      <c r="N14" s="21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10" t="s">
        <v>13</v>
      </c>
      <c r="C15" s="24">
        <f>IF(C13=0,"",C14/C12)</f>
        <v>-0.4423582371306179</v>
      </c>
      <c r="D15" s="24">
        <f>IF(D13="","",D14/D12)</f>
        <v>-0.14883580284245532</v>
      </c>
      <c r="E15" s="24">
        <f aca="true" t="shared" si="2" ref="E15:N15">IF(E13="","",E14/E12)</f>
        <v>-0.40112902173203674</v>
      </c>
      <c r="F15" s="24">
        <f t="shared" si="2"/>
        <v>-0.30285759084316566</v>
      </c>
      <c r="G15" s="24">
        <f t="shared" si="2"/>
        <v>-0.22938337248019</v>
      </c>
      <c r="H15" s="24">
        <f t="shared" si="2"/>
        <v>-0.28607290371736777</v>
      </c>
      <c r="I15" s="24">
        <f t="shared" si="2"/>
        <v>-0.1456652908539929</v>
      </c>
      <c r="J15" s="24">
        <f t="shared" si="2"/>
        <v>-0.18601796634839943</v>
      </c>
      <c r="K15" s="24">
        <f t="shared" si="2"/>
      </c>
      <c r="L15" s="24">
        <f t="shared" si="2"/>
      </c>
      <c r="M15" s="24">
        <f t="shared" si="2"/>
      </c>
      <c r="N15" s="24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29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10" t="str">
        <f aca="true" t="shared" si="3" ref="B19:C22">B8</f>
        <v>FY 14 Actual</v>
      </c>
      <c r="C19" s="11">
        <f t="shared" si="3"/>
        <v>412</v>
      </c>
      <c r="D19" s="11">
        <f>C19+D8</f>
        <v>798</v>
      </c>
      <c r="E19" s="11">
        <f aca="true" t="shared" si="4" ref="E19:N19">D19+E8</f>
        <v>1143</v>
      </c>
      <c r="F19" s="11">
        <f t="shared" si="4"/>
        <v>1516</v>
      </c>
      <c r="G19" s="11">
        <f t="shared" si="4"/>
        <v>1850</v>
      </c>
      <c r="H19" s="11">
        <f t="shared" si="4"/>
        <v>2178</v>
      </c>
      <c r="I19" s="11">
        <f t="shared" si="4"/>
        <v>2487</v>
      </c>
      <c r="J19" s="11">
        <f t="shared" si="4"/>
        <v>2736</v>
      </c>
      <c r="K19" s="11">
        <f t="shared" si="4"/>
        <v>3010</v>
      </c>
      <c r="L19" s="11">
        <f t="shared" si="4"/>
        <v>3293</v>
      </c>
      <c r="M19" s="11">
        <f t="shared" si="4"/>
        <v>3625</v>
      </c>
      <c r="N19" s="11">
        <f t="shared" si="4"/>
        <v>3882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10" t="str">
        <f t="shared" si="3"/>
        <v>FY 15 Actual</v>
      </c>
      <c r="C20" s="11">
        <f t="shared" si="3"/>
        <v>356</v>
      </c>
      <c r="D20" s="11">
        <f>C20+D9</f>
        <v>711</v>
      </c>
      <c r="E20" s="11">
        <f aca="true" t="shared" si="5" ref="E20:N20">D20+E9</f>
        <v>981</v>
      </c>
      <c r="F20" s="11">
        <f t="shared" si="5"/>
        <v>1320</v>
      </c>
      <c r="G20" s="11">
        <f t="shared" si="5"/>
        <v>1597</v>
      </c>
      <c r="H20" s="11">
        <f t="shared" si="5"/>
        <v>1930</v>
      </c>
      <c r="I20" s="11">
        <f t="shared" si="5"/>
        <v>2179</v>
      </c>
      <c r="J20" s="11">
        <f t="shared" si="5"/>
        <v>2394</v>
      </c>
      <c r="K20" s="11">
        <f t="shared" si="5"/>
        <v>2665</v>
      </c>
      <c r="L20" s="11">
        <f t="shared" si="5"/>
        <v>2963</v>
      </c>
      <c r="M20" s="11">
        <f t="shared" si="5"/>
        <v>3293</v>
      </c>
      <c r="N20" s="11">
        <f t="shared" si="5"/>
        <v>3637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8" t="str">
        <f t="shared" si="3"/>
        <v>FY 16 Actual</v>
      </c>
      <c r="C21" s="19">
        <f t="shared" si="3"/>
        <v>322</v>
      </c>
      <c r="D21" s="11">
        <f>C21+D10</f>
        <v>617</v>
      </c>
      <c r="E21" s="19">
        <f aca="true" t="shared" si="6" ref="E21:N21">D21+E10</f>
        <v>952</v>
      </c>
      <c r="F21" s="19">
        <f t="shared" si="6"/>
        <v>1249</v>
      </c>
      <c r="G21" s="19">
        <f t="shared" si="6"/>
        <v>1528</v>
      </c>
      <c r="H21" s="19">
        <f t="shared" si="6"/>
        <v>1868</v>
      </c>
      <c r="I21" s="19">
        <f t="shared" si="6"/>
        <v>2165</v>
      </c>
      <c r="J21" s="19">
        <f t="shared" si="6"/>
        <v>2405</v>
      </c>
      <c r="K21" s="19">
        <f t="shared" si="6"/>
        <v>2669</v>
      </c>
      <c r="L21" s="19">
        <f t="shared" si="6"/>
        <v>2922</v>
      </c>
      <c r="M21" s="19">
        <f t="shared" si="6"/>
        <v>3188</v>
      </c>
      <c r="N21" s="19">
        <f t="shared" si="6"/>
        <v>3490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8" t="str">
        <f t="shared" si="3"/>
        <v>FY 17 Actual</v>
      </c>
      <c r="C22" s="19">
        <f t="shared" si="3"/>
        <v>287.3</v>
      </c>
      <c r="D22" s="19">
        <f aca="true" t="shared" si="7" ref="D22:N22">IF(D11="","",C22+D11)</f>
        <v>574.1</v>
      </c>
      <c r="E22" s="19">
        <f t="shared" si="7"/>
        <v>849.94</v>
      </c>
      <c r="F22" s="19">
        <f t="shared" si="7"/>
        <v>1116.49</v>
      </c>
      <c r="G22" s="19">
        <f t="shared" si="7"/>
        <v>1388.78</v>
      </c>
      <c r="H22" s="19">
        <f t="shared" si="7"/>
        <v>1634.6299999999999</v>
      </c>
      <c r="I22" s="19">
        <f t="shared" si="7"/>
        <v>1891.6999999999998</v>
      </c>
      <c r="J22" s="19">
        <f t="shared" si="7"/>
        <v>2108.31</v>
      </c>
      <c r="K22" s="19">
        <f t="shared" si="7"/>
        <v>2361.5699999999997</v>
      </c>
      <c r="L22" s="19">
        <f t="shared" si="7"/>
        <v>2571.14</v>
      </c>
      <c r="M22" s="19">
        <f t="shared" si="7"/>
        <v>2842.3999999999996</v>
      </c>
      <c r="N22" s="19">
        <f t="shared" si="7"/>
        <v>3076.97</v>
      </c>
      <c r="O22" s="2"/>
      <c r="P22" s="13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20" t="str">
        <f>B12</f>
        <v>AVG FY 14 - 17</v>
      </c>
      <c r="C23" s="21">
        <f>AVERAGE(C19:C22)</f>
        <v>344.325</v>
      </c>
      <c r="D23" s="21">
        <f aca="true" t="shared" si="8" ref="D23:N23">AVERAGE(D19:D22)</f>
        <v>675.025</v>
      </c>
      <c r="E23" s="21">
        <f t="shared" si="8"/>
        <v>981.485</v>
      </c>
      <c r="F23" s="21">
        <f t="shared" si="8"/>
        <v>1300.3725</v>
      </c>
      <c r="G23" s="21">
        <f t="shared" si="8"/>
        <v>1590.945</v>
      </c>
      <c r="H23" s="21">
        <f t="shared" si="8"/>
        <v>1902.6575</v>
      </c>
      <c r="I23" s="21">
        <f t="shared" si="8"/>
        <v>2180.675</v>
      </c>
      <c r="J23" s="21">
        <f t="shared" si="8"/>
        <v>2410.8275</v>
      </c>
      <c r="K23" s="21">
        <f t="shared" si="8"/>
        <v>2676.3925</v>
      </c>
      <c r="L23" s="21">
        <f t="shared" si="8"/>
        <v>2937.285</v>
      </c>
      <c r="M23" s="21">
        <f t="shared" si="8"/>
        <v>3237.1</v>
      </c>
      <c r="N23" s="21">
        <f t="shared" si="8"/>
        <v>3521.4925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2" t="str">
        <f>B13</f>
        <v>FY 18 Actual</v>
      </c>
      <c r="C24" s="23">
        <f>C13</f>
        <v>192.01</v>
      </c>
      <c r="D24" s="23">
        <f>IF(D13="","",C24+D13)</f>
        <v>473.49</v>
      </c>
      <c r="E24" s="23">
        <f aca="true" t="shared" si="9" ref="E24:N24">IF(E13="","",D24+E13)</f>
        <v>657.02</v>
      </c>
      <c r="F24" s="23">
        <f t="shared" si="9"/>
        <v>879.3299999999999</v>
      </c>
      <c r="G24" s="23">
        <f t="shared" si="9"/>
        <v>1103.25</v>
      </c>
      <c r="H24" s="23">
        <f t="shared" si="9"/>
        <v>1325.79</v>
      </c>
      <c r="I24" s="23">
        <f t="shared" si="9"/>
        <v>1563.31</v>
      </c>
      <c r="J24" s="23">
        <f t="shared" si="9"/>
        <v>1750.6499999999999</v>
      </c>
      <c r="K24" s="23">
        <f t="shared" si="9"/>
      </c>
      <c r="L24" s="23">
        <f t="shared" si="9"/>
      </c>
      <c r="M24" s="23">
        <f t="shared" si="9"/>
      </c>
      <c r="N24" s="23">
        <f t="shared" si="9"/>
      </c>
      <c r="O24" s="2"/>
      <c r="P24" s="13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20" t="str">
        <f>B14</f>
        <v>Deviation from AVG</v>
      </c>
      <c r="C25" s="21">
        <f>IF(C24=0,"",C24-C23)</f>
        <v>-152.315</v>
      </c>
      <c r="D25" s="21">
        <f>IF(D24="","",D24-D23)</f>
        <v>-201.53499999999997</v>
      </c>
      <c r="E25" s="21">
        <f aca="true" t="shared" si="10" ref="E25:N25">IF(E24="","",E24-E23)</f>
        <v>-324.46500000000003</v>
      </c>
      <c r="F25" s="21">
        <f t="shared" si="10"/>
        <v>-421.0425</v>
      </c>
      <c r="G25" s="21">
        <f t="shared" si="10"/>
        <v>-487.69499999999994</v>
      </c>
      <c r="H25" s="21">
        <f t="shared" si="10"/>
        <v>-576.8675000000001</v>
      </c>
      <c r="I25" s="21">
        <f t="shared" si="10"/>
        <v>-617.3650000000002</v>
      </c>
      <c r="J25" s="21">
        <f t="shared" si="10"/>
        <v>-660.1775</v>
      </c>
      <c r="K25" s="21">
        <f t="shared" si="10"/>
      </c>
      <c r="L25" s="21">
        <f t="shared" si="10"/>
      </c>
      <c r="M25" s="21">
        <f t="shared" si="10"/>
      </c>
      <c r="N25" s="21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10" t="str">
        <f>B15</f>
        <v>Deviation from AVG</v>
      </c>
      <c r="C26" s="24">
        <f>IF(C24=0,"",C25/C23)</f>
        <v>-0.4423582371306179</v>
      </c>
      <c r="D26" s="24">
        <f>IF(D24="","",D25/D23)</f>
        <v>-0.29855931261805113</v>
      </c>
      <c r="E26" s="24">
        <f aca="true" t="shared" si="11" ref="E26:N26">IF(E24="","",E25/E23)</f>
        <v>-0.3305857960131841</v>
      </c>
      <c r="F26" s="24">
        <f t="shared" si="11"/>
        <v>-0.3237860689917697</v>
      </c>
      <c r="G26" s="24">
        <f t="shared" si="11"/>
        <v>-0.30654422371609324</v>
      </c>
      <c r="H26" s="24">
        <f t="shared" si="11"/>
        <v>-0.3031904060504847</v>
      </c>
      <c r="I26" s="24">
        <f t="shared" si="11"/>
        <v>-0.2831072947596502</v>
      </c>
      <c r="J26" s="24">
        <f t="shared" si="11"/>
        <v>-0.2738385471378604</v>
      </c>
      <c r="K26" s="24">
        <f t="shared" si="11"/>
      </c>
      <c r="L26" s="24">
        <f t="shared" si="11"/>
      </c>
      <c r="M26" s="24">
        <f t="shared" si="11"/>
      </c>
      <c r="N26" s="24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2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2018-03-12T18:46:43Z</dcterms:modified>
  <cp:category/>
  <cp:version/>
  <cp:contentType/>
  <cp:contentStatus/>
</cp:coreProperties>
</file>