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36" yWindow="65368" windowWidth="143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<sst xmlns="http://schemas.openxmlformats.org/spreadsheetml/2006/main" count="38" uniqueCount="22">
  <si>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</si>
  <si>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</si>
  <si>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</si>
  <si>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</si>
  <si>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</si>
  <si>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</si>
  <si>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</si>
  <si>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</si>
  <si>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</si>
  <si>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</si>
  <si>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</si>
  <si>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</si>
  <si>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</si>
  <si>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</si>
  <si>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</si>
  <si>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</si>
  <si>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</si>
  <si>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</si>
  <si>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</si>
  <si>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</si>
  <si>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</si>
  <si>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Canaan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</si>
</sst>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4.6"/>
      <color indexed="8"/>
      <name val="Arial"/>
      <family val="0"/>
    </font>
    <font>
      <sz val="2.5"/>
      <color indexed="8"/>
      <name val="Arial"/>
      <family val="0"/>
    </font>
    <font>
      <sz val="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918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9762330"/>
        <c:axId val="20752107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9762330"/>
        <c:axId val="20752107"/>
      </c:lineChart>
      <c:catAx>
        <c:axId val="97623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52107"/>
        <c:crosses val="autoZero"/>
        <c:auto val="1"/>
        <c:lblOffset val="100"/>
        <c:tickLblSkip val="1"/>
        <c:noMultiLvlLbl val="0"/>
      </c:catAx>
      <c:valAx>
        <c:axId val="2075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2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"/>
          <c:y val="0.0395"/>
          <c:w val="0.1225"/>
          <c:h val="0.2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52551236"/>
        <c:axId val="3199077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51236"/>
        <c:axId val="3199077"/>
      </c:lineChart>
      <c:catAx>
        <c:axId val="5255123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077"/>
        <c:crosses val="autoZero"/>
        <c:auto val="1"/>
        <c:lblOffset val="100"/>
        <c:tickLblSkip val="1"/>
        <c:noMultiLvlLbl val="0"/>
      </c:catAx>
      <c:valAx>
        <c:axId val="319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1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5312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75</xdr:row>
      <xdr:rowOff>0</xdr:rowOff>
    </xdr:from>
    <xdr:to>
      <xdr:col>14</xdr:col>
      <xdr:colOff>9525</xdr:colOff>
      <xdr:row>75</xdr:row>
      <xdr:rowOff>0</xdr:rowOff>
    </xdr:to>
    <xdr:graphicFrame>
      <xdr:nvGraphicFramePr>
        <xdr:cNvPr id="2" name="Chart 5"/>
        <xdr:cNvGraphicFramePr/>
      </xdr:nvGraphicFramePr>
      <xdr:xfrm>
        <a:off x="619125" y="13515975"/>
        <a:ext cx="729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showGridLines="0" tabSelected="1" zoomScalePageLayoutView="0" workbookViewId="0" topLeftCell="A1">
      <selection activeCell="B1" sqref="B1:N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7" t="s">
        <v>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3"/>
      <c r="B2" s="29"/>
      <c r="C2" s="29"/>
      <c r="D2" s="29"/>
      <c r="E2" s="29"/>
      <c r="F2" s="29"/>
      <c r="G2" s="29"/>
      <c r="H2" s="29"/>
      <c r="I2" s="29"/>
      <c r="J2" s="29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29"/>
      <c r="C3" s="29"/>
      <c r="D3" s="29"/>
      <c r="E3" s="29"/>
      <c r="F3" s="29"/>
      <c r="G3" s="29"/>
      <c r="H3" s="29"/>
      <c r="I3" s="29"/>
      <c r="J3" s="29"/>
      <c r="K3" s="4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hidden="1">
      <c r="A4" s="3"/>
      <c r="B4" s="2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28" t="s">
        <v>14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10" t="s">
        <v>16</v>
      </c>
      <c r="C8" s="9">
        <v>50.69</v>
      </c>
      <c r="D8" s="9">
        <v>37.24</v>
      </c>
      <c r="E8" s="9">
        <v>43.64</v>
      </c>
      <c r="F8" s="9">
        <v>40.63</v>
      </c>
      <c r="G8" s="9">
        <v>34.08</v>
      </c>
      <c r="H8" s="9">
        <v>41.77</v>
      </c>
      <c r="I8" s="9">
        <v>33.6</v>
      </c>
      <c r="J8" s="9">
        <v>33.36</v>
      </c>
      <c r="K8" s="9">
        <v>33.73</v>
      </c>
      <c r="L8" s="9">
        <v>43.059999999999995</v>
      </c>
      <c r="M8" s="9">
        <v>35.88</v>
      </c>
      <c r="N8" s="9">
        <v>40.54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8" t="s">
        <v>17</v>
      </c>
      <c r="C9" s="9">
        <v>42.45</v>
      </c>
      <c r="D9" s="9">
        <v>36.59</v>
      </c>
      <c r="E9" s="9">
        <v>39.11</v>
      </c>
      <c r="F9" s="9">
        <v>38.02</v>
      </c>
      <c r="G9" s="9">
        <v>34.92</v>
      </c>
      <c r="H9" s="9">
        <v>40.8</v>
      </c>
      <c r="I9" s="9">
        <v>26.009999999999998</v>
      </c>
      <c r="J9" s="9">
        <v>24.77</v>
      </c>
      <c r="K9" s="9">
        <v>31.52</v>
      </c>
      <c r="L9" s="9">
        <v>42.29</v>
      </c>
      <c r="M9" s="9">
        <v>32.93</v>
      </c>
      <c r="N9" s="9">
        <v>40.81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8" t="s">
        <v>18</v>
      </c>
      <c r="C10" s="19">
        <v>39.79</v>
      </c>
      <c r="D10" s="19">
        <v>41.98</v>
      </c>
      <c r="E10" s="19">
        <v>40.14</v>
      </c>
      <c r="F10" s="19">
        <v>34.23</v>
      </c>
      <c r="G10" s="19">
        <v>37.26</v>
      </c>
      <c r="H10" s="19">
        <v>37.84</v>
      </c>
      <c r="I10" s="19">
        <v>34.02</v>
      </c>
      <c r="J10" s="19">
        <v>31.21</v>
      </c>
      <c r="K10" s="19">
        <v>36.01</v>
      </c>
      <c r="L10" s="19">
        <v>31.58</v>
      </c>
      <c r="M10" s="19">
        <v>40.35</v>
      </c>
      <c r="N10" s="19">
        <v>36.88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8" t="s">
        <v>19</v>
      </c>
      <c r="C11" s="19">
        <v>34.55</v>
      </c>
      <c r="D11" s="19">
        <v>39</v>
      </c>
      <c r="E11" s="19">
        <v>33.01</v>
      </c>
      <c r="F11" s="19">
        <v>35.32</v>
      </c>
      <c r="G11" s="19">
        <v>34.02</v>
      </c>
      <c r="H11" s="19">
        <v>28.56</v>
      </c>
      <c r="I11" s="19">
        <v>31.3</v>
      </c>
      <c r="J11" s="19">
        <v>28.67</v>
      </c>
      <c r="K11" s="19">
        <v>30.16</v>
      </c>
      <c r="L11" s="19">
        <v>30.8</v>
      </c>
      <c r="M11" s="19">
        <v>45.31</v>
      </c>
      <c r="N11" s="19">
        <v>40.12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20" t="s">
        <v>20</v>
      </c>
      <c r="C12" s="21">
        <f>AVERAGE(C8:C11)</f>
        <v>41.870000000000005</v>
      </c>
      <c r="D12" s="21">
        <f aca="true" t="shared" si="0" ref="D12:N12">AVERAGE(D8:D10)</f>
        <v>38.60333333333333</v>
      </c>
      <c r="E12" s="21">
        <f t="shared" si="0"/>
        <v>40.96333333333333</v>
      </c>
      <c r="F12" s="21">
        <f t="shared" si="0"/>
        <v>37.626666666666665</v>
      </c>
      <c r="G12" s="21">
        <f t="shared" si="0"/>
        <v>35.419999999999995</v>
      </c>
      <c r="H12" s="21">
        <f t="shared" si="0"/>
        <v>40.13666666666666</v>
      </c>
      <c r="I12" s="21">
        <f t="shared" si="0"/>
        <v>31.209999999999997</v>
      </c>
      <c r="J12" s="21">
        <f t="shared" si="0"/>
        <v>29.78</v>
      </c>
      <c r="K12" s="21">
        <f t="shared" si="0"/>
        <v>33.75333333333333</v>
      </c>
      <c r="L12" s="21">
        <f t="shared" si="0"/>
        <v>38.97666666666667</v>
      </c>
      <c r="M12" s="21">
        <f t="shared" si="0"/>
        <v>36.38666666666666</v>
      </c>
      <c r="N12" s="21">
        <f t="shared" si="0"/>
        <v>39.41</v>
      </c>
      <c r="O12" s="25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2" t="s">
        <v>19</v>
      </c>
      <c r="C13" s="23">
        <v>44.16</v>
      </c>
      <c r="D13" s="23">
        <v>39.45</v>
      </c>
      <c r="E13" s="23">
        <v>31.63</v>
      </c>
      <c r="F13" s="23">
        <v>44.09</v>
      </c>
      <c r="G13" s="23">
        <v>40.71</v>
      </c>
      <c r="H13" s="23">
        <v>28.76</v>
      </c>
      <c r="I13" s="23">
        <v>34.63</v>
      </c>
      <c r="J13" s="23">
        <v>33.55</v>
      </c>
      <c r="K13" s="23"/>
      <c r="L13" s="23"/>
      <c r="M13" s="23"/>
      <c r="N13" s="23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20" t="s">
        <v>13</v>
      </c>
      <c r="C14" s="21">
        <f>IF(C13=0,"",C13-C12)</f>
        <v>2.289999999999992</v>
      </c>
      <c r="D14" s="21">
        <f>IF(D13="","",D13-D12)</f>
        <v>0.8466666666666711</v>
      </c>
      <c r="E14" s="21">
        <f aca="true" t="shared" si="1" ref="E14:N14">IF(E13="","",E13-E12)</f>
        <v>-9.333333333333332</v>
      </c>
      <c r="F14" s="21">
        <f t="shared" si="1"/>
        <v>6.463333333333338</v>
      </c>
      <c r="G14" s="21">
        <f t="shared" si="1"/>
        <v>5.290000000000006</v>
      </c>
      <c r="H14" s="21">
        <f t="shared" si="1"/>
        <v>-11.376666666666662</v>
      </c>
      <c r="I14" s="21">
        <f t="shared" si="1"/>
        <v>3.4200000000000053</v>
      </c>
      <c r="J14" s="21">
        <f t="shared" si="1"/>
        <v>3.769999999999996</v>
      </c>
      <c r="K14" s="21">
        <f t="shared" si="1"/>
      </c>
      <c r="L14" s="21">
        <f t="shared" si="1"/>
      </c>
      <c r="M14" s="21">
        <f t="shared" si="1"/>
      </c>
      <c r="N14" s="21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10" t="s">
        <v>13</v>
      </c>
      <c r="C15" s="24">
        <f>IF(C13=0,"",C14/C12)</f>
        <v>0.054693097683305276</v>
      </c>
      <c r="D15" s="24">
        <f>IF(D13="","",D14/D12)</f>
        <v>0.02193247560659713</v>
      </c>
      <c r="E15" s="24">
        <f aca="true" t="shared" si="2" ref="E15:N15">IF(E13="","",E14/E12)</f>
        <v>-0.22784604117503457</v>
      </c>
      <c r="F15" s="24">
        <f t="shared" si="2"/>
        <v>0.1717753366406805</v>
      </c>
      <c r="G15" s="24">
        <f t="shared" si="2"/>
        <v>0.14935064935064954</v>
      </c>
      <c r="H15" s="24">
        <f t="shared" si="2"/>
        <v>-0.28344821858649605</v>
      </c>
      <c r="I15" s="24">
        <f t="shared" si="2"/>
        <v>0.10958026273630264</v>
      </c>
      <c r="J15" s="24">
        <f t="shared" si="2"/>
        <v>0.1265950302216251</v>
      </c>
      <c r="K15" s="24">
        <f t="shared" si="2"/>
      </c>
      <c r="L15" s="24">
        <f t="shared" si="2"/>
      </c>
      <c r="M15" s="24">
        <f t="shared" si="2"/>
      </c>
      <c r="N15" s="24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28" t="s">
        <v>15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10" t="str">
        <f aca="true" t="shared" si="3" ref="B19:C22">B8</f>
        <v>FY 14 Actual</v>
      </c>
      <c r="C19" s="11">
        <f t="shared" si="3"/>
        <v>50.69</v>
      </c>
      <c r="D19" s="11">
        <f>C19+D8</f>
        <v>87.93</v>
      </c>
      <c r="E19" s="11">
        <f aca="true" t="shared" si="4" ref="E19:N19">D19+E8</f>
        <v>131.57</v>
      </c>
      <c r="F19" s="11">
        <f t="shared" si="4"/>
        <v>172.2</v>
      </c>
      <c r="G19" s="11">
        <f t="shared" si="4"/>
        <v>206.27999999999997</v>
      </c>
      <c r="H19" s="11">
        <f t="shared" si="4"/>
        <v>248.04999999999998</v>
      </c>
      <c r="I19" s="11">
        <f t="shared" si="4"/>
        <v>281.65</v>
      </c>
      <c r="J19" s="11">
        <f t="shared" si="4"/>
        <v>315.01</v>
      </c>
      <c r="K19" s="11">
        <f t="shared" si="4"/>
        <v>348.74</v>
      </c>
      <c r="L19" s="11">
        <f t="shared" si="4"/>
        <v>391.8</v>
      </c>
      <c r="M19" s="11">
        <f t="shared" si="4"/>
        <v>427.68</v>
      </c>
      <c r="N19" s="11">
        <f t="shared" si="4"/>
        <v>468.22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10" t="str">
        <f t="shared" si="3"/>
        <v>FY 15 Actual</v>
      </c>
      <c r="C20" s="11">
        <f t="shared" si="3"/>
        <v>42.45</v>
      </c>
      <c r="D20" s="11">
        <f>C20+D9</f>
        <v>79.04</v>
      </c>
      <c r="E20" s="11">
        <f aca="true" t="shared" si="5" ref="E20:N20">D20+E9</f>
        <v>118.15</v>
      </c>
      <c r="F20" s="11">
        <f t="shared" si="5"/>
        <v>156.17000000000002</v>
      </c>
      <c r="G20" s="11">
        <f t="shared" si="5"/>
        <v>191.09000000000003</v>
      </c>
      <c r="H20" s="11">
        <f t="shared" si="5"/>
        <v>231.89000000000004</v>
      </c>
      <c r="I20" s="11">
        <f t="shared" si="5"/>
        <v>257.90000000000003</v>
      </c>
      <c r="J20" s="11">
        <f t="shared" si="5"/>
        <v>282.67</v>
      </c>
      <c r="K20" s="11">
        <f t="shared" si="5"/>
        <v>314.19</v>
      </c>
      <c r="L20" s="11">
        <f t="shared" si="5"/>
        <v>356.48</v>
      </c>
      <c r="M20" s="11">
        <f t="shared" si="5"/>
        <v>389.41</v>
      </c>
      <c r="N20" s="11">
        <f t="shared" si="5"/>
        <v>430.22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8" t="str">
        <f t="shared" si="3"/>
        <v>FY 16 Actual</v>
      </c>
      <c r="C21" s="19">
        <f t="shared" si="3"/>
        <v>39.79</v>
      </c>
      <c r="D21" s="11">
        <f>C21+D10</f>
        <v>81.77</v>
      </c>
      <c r="E21" s="19">
        <f aca="true" t="shared" si="6" ref="E21:N21">D21+E10</f>
        <v>121.91</v>
      </c>
      <c r="F21" s="19">
        <f t="shared" si="6"/>
        <v>156.14</v>
      </c>
      <c r="G21" s="19">
        <f t="shared" si="6"/>
        <v>193.39999999999998</v>
      </c>
      <c r="H21" s="19">
        <f t="shared" si="6"/>
        <v>231.23999999999998</v>
      </c>
      <c r="I21" s="19">
        <f t="shared" si="6"/>
        <v>265.26</v>
      </c>
      <c r="J21" s="19">
        <f t="shared" si="6"/>
        <v>296.46999999999997</v>
      </c>
      <c r="K21" s="19">
        <f t="shared" si="6"/>
        <v>332.47999999999996</v>
      </c>
      <c r="L21" s="19">
        <f t="shared" si="6"/>
        <v>364.05999999999995</v>
      </c>
      <c r="M21" s="19">
        <f t="shared" si="6"/>
        <v>404.40999999999997</v>
      </c>
      <c r="N21" s="19">
        <f t="shared" si="6"/>
        <v>441.28999999999996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8" t="str">
        <f t="shared" si="3"/>
        <v>FY 17 Actual</v>
      </c>
      <c r="C22" s="19">
        <f t="shared" si="3"/>
        <v>34.55</v>
      </c>
      <c r="D22" s="19">
        <f aca="true" t="shared" si="7" ref="D22:N22">IF(D11="","",C22+D11)</f>
        <v>73.55</v>
      </c>
      <c r="E22" s="19">
        <f t="shared" si="7"/>
        <v>106.56</v>
      </c>
      <c r="F22" s="19">
        <f t="shared" si="7"/>
        <v>141.88</v>
      </c>
      <c r="G22" s="19">
        <f t="shared" si="7"/>
        <v>175.9</v>
      </c>
      <c r="H22" s="19">
        <f t="shared" si="7"/>
        <v>204.46</v>
      </c>
      <c r="I22" s="19">
        <f t="shared" si="7"/>
        <v>235.76000000000002</v>
      </c>
      <c r="J22" s="19">
        <f t="shared" si="7"/>
        <v>264.43</v>
      </c>
      <c r="K22" s="19">
        <f t="shared" si="7"/>
        <v>294.59000000000003</v>
      </c>
      <c r="L22" s="19">
        <f t="shared" si="7"/>
        <v>325.39000000000004</v>
      </c>
      <c r="M22" s="19">
        <f t="shared" si="7"/>
        <v>370.70000000000005</v>
      </c>
      <c r="N22" s="19">
        <f t="shared" si="7"/>
        <v>410.82000000000005</v>
      </c>
      <c r="O22" s="2"/>
      <c r="P22" s="13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20" t="str">
        <f>B12</f>
        <v>AVG FY 14 - 17</v>
      </c>
      <c r="C23" s="21">
        <f>AVERAGE(C19:C22)</f>
        <v>41.870000000000005</v>
      </c>
      <c r="D23" s="21">
        <f aca="true" t="shared" si="8" ref="D23:M23">AVERAGE(D19:D22)</f>
        <v>80.5725</v>
      </c>
      <c r="E23" s="21">
        <f t="shared" si="8"/>
        <v>119.5475</v>
      </c>
      <c r="F23" s="21">
        <f t="shared" si="8"/>
        <v>156.5975</v>
      </c>
      <c r="G23" s="21">
        <f t="shared" si="8"/>
        <v>191.6675</v>
      </c>
      <c r="H23" s="21">
        <f t="shared" si="8"/>
        <v>228.91000000000003</v>
      </c>
      <c r="I23" s="21">
        <f t="shared" si="8"/>
        <v>260.1425</v>
      </c>
      <c r="J23" s="21">
        <f t="shared" si="8"/>
        <v>289.64500000000004</v>
      </c>
      <c r="K23" s="21">
        <f t="shared" si="8"/>
        <v>322.5</v>
      </c>
      <c r="L23" s="21">
        <f t="shared" si="8"/>
        <v>359.4325</v>
      </c>
      <c r="M23" s="21">
        <f t="shared" si="8"/>
        <v>398.05</v>
      </c>
      <c r="N23" s="21">
        <f>AVERAGE(N19:N22)</f>
        <v>437.63750000000005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2" t="str">
        <f>B13</f>
        <v>FY 17 Actual</v>
      </c>
      <c r="C24" s="23">
        <f>C13</f>
        <v>44.16</v>
      </c>
      <c r="D24" s="23">
        <f>IF(D13="","",C24+D13)</f>
        <v>83.61</v>
      </c>
      <c r="E24" s="23">
        <f aca="true" t="shared" si="9" ref="E24:N24">IF(E13="","",D24+E13)</f>
        <v>115.24</v>
      </c>
      <c r="F24" s="23">
        <f t="shared" si="9"/>
        <v>159.32999999999998</v>
      </c>
      <c r="G24" s="23">
        <f t="shared" si="9"/>
        <v>200.04</v>
      </c>
      <c r="H24" s="23">
        <f t="shared" si="9"/>
        <v>228.79999999999998</v>
      </c>
      <c r="I24" s="23">
        <f t="shared" si="9"/>
        <v>263.43</v>
      </c>
      <c r="J24" s="23">
        <f t="shared" si="9"/>
        <v>296.98</v>
      </c>
      <c r="K24" s="23">
        <f t="shared" si="9"/>
      </c>
      <c r="L24" s="23">
        <f t="shared" si="9"/>
      </c>
      <c r="M24" s="23">
        <f t="shared" si="9"/>
      </c>
      <c r="N24" s="23">
        <f t="shared" si="9"/>
      </c>
      <c r="O24" s="2"/>
      <c r="P24" s="13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20" t="str">
        <f>B14</f>
        <v>Deviation from AVG</v>
      </c>
      <c r="C25" s="21">
        <f>IF(C24=0,"",C24-C23)</f>
        <v>2.289999999999992</v>
      </c>
      <c r="D25" s="21">
        <f>IF(D24="","",D24-D23)</f>
        <v>3.0374999999999943</v>
      </c>
      <c r="E25" s="21">
        <f aca="true" t="shared" si="10" ref="E25:N25">IF(E24="","",E24-E23)</f>
        <v>-4.3075000000000045</v>
      </c>
      <c r="F25" s="21">
        <f t="shared" si="10"/>
        <v>2.7324999999999875</v>
      </c>
      <c r="G25" s="21">
        <f t="shared" si="10"/>
        <v>8.372500000000002</v>
      </c>
      <c r="H25" s="21">
        <f t="shared" si="10"/>
        <v>-0.11000000000004206</v>
      </c>
      <c r="I25" s="21">
        <f t="shared" si="10"/>
        <v>3.2875000000000227</v>
      </c>
      <c r="J25" s="21">
        <f t="shared" si="10"/>
        <v>7.3349999999999795</v>
      </c>
      <c r="K25" s="21">
        <f t="shared" si="10"/>
      </c>
      <c r="L25" s="21">
        <f t="shared" si="10"/>
      </c>
      <c r="M25" s="21">
        <f t="shared" si="10"/>
      </c>
      <c r="N25" s="21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10" t="str">
        <f>B15</f>
        <v>Deviation from AVG</v>
      </c>
      <c r="C26" s="24">
        <f>IF(C24=0,"",C25/C23)</f>
        <v>0.054693097683305276</v>
      </c>
      <c r="D26" s="24">
        <f>IF(D24="","",D25/D23)</f>
        <v>0.03769896676905885</v>
      </c>
      <c r="E26" s="24">
        <f aca="true" t="shared" si="11" ref="E26:N26">IF(E24="","",E25/E23)</f>
        <v>-0.036031702879608565</v>
      </c>
      <c r="F26" s="24">
        <f t="shared" si="11"/>
        <v>0.017449192994779532</v>
      </c>
      <c r="G26" s="24">
        <f t="shared" si="11"/>
        <v>0.04368241877209231</v>
      </c>
      <c r="H26" s="24">
        <f t="shared" si="11"/>
        <v>-0.00048053820278730526</v>
      </c>
      <c r="I26" s="24">
        <f t="shared" si="11"/>
        <v>0.012637304554234787</v>
      </c>
      <c r="J26" s="24">
        <f t="shared" si="11"/>
        <v>0.025324103644116</v>
      </c>
      <c r="K26" s="24">
        <f t="shared" si="11"/>
      </c>
      <c r="L26" s="24">
        <f t="shared" si="11"/>
      </c>
      <c r="M26" s="24">
        <f t="shared" si="11"/>
      </c>
      <c r="N26" s="24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28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2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2011-05-10T18:04:48Z</cp:lastPrinted>
  <dcterms:created xsi:type="dcterms:W3CDTF">2003-12-05T13:40:19Z</dcterms:created>
  <dcterms:modified xsi:type="dcterms:W3CDTF">2018-03-12T18:46:59Z</dcterms:modified>
  <cp:category/>
  <cp:version/>
  <cp:contentType/>
  <cp:contentStatus/>
</cp:coreProperties>
</file>