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6" yWindow="96" windowWidth="14292" windowHeight="11496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<sst xmlns="http://schemas.openxmlformats.org/spreadsheetml/2006/main" count="38" uniqueCount="23">
  <si>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</si>
  <si>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</si>
  <si>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</si>
  <si>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</si>
  <si>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</si>
  <si>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</si>
  <si>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</si>
  <si>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</si>
  <si>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</si>
  <si>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</si>
  <si>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</si>
  <si>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</si>
  <si>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</si>
  <si>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</si>
  <si>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</si>
  <si>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</si>
  <si>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</si>
  <si>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</si>
  <si>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</si>
  <si>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</si>
  <si>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</si>
  <si>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FY 18 Actual</t>
  </si>
  <si>
    <t>Barkhamsted (RRDD#1)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</si>
</sst>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4.6"/>
      <color indexed="8"/>
      <name val="Arial"/>
      <family val="0"/>
    </font>
    <font>
      <sz val="2.5"/>
      <color indexed="8"/>
      <name val="Arial"/>
      <family val="0"/>
    </font>
    <font>
      <sz val="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"/>
          <c:w val="0.918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23661026"/>
        <c:axId val="11622643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23661026"/>
        <c:axId val="11622643"/>
      </c:lineChart>
      <c:catAx>
        <c:axId val="2366102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2643"/>
        <c:crosses val="autoZero"/>
        <c:auto val="1"/>
        <c:lblOffset val="100"/>
        <c:tickLblSkip val="1"/>
        <c:noMultiLvlLbl val="0"/>
      </c:catAx>
      <c:valAx>
        <c:axId val="11622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61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875"/>
          <c:y val="0.07925"/>
          <c:w val="0.19725"/>
          <c:h val="0.2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37494924"/>
        <c:axId val="1909997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494924"/>
        <c:axId val="1909997"/>
      </c:lineChart>
      <c:catAx>
        <c:axId val="3749492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997"/>
        <c:crosses val="autoZero"/>
        <c:auto val="1"/>
        <c:lblOffset val="100"/>
        <c:tickLblSkip val="1"/>
        <c:noMultiLvlLbl val="0"/>
      </c:catAx>
      <c:valAx>
        <c:axId val="1909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4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5312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75</xdr:row>
      <xdr:rowOff>0</xdr:rowOff>
    </xdr:from>
    <xdr:to>
      <xdr:col>14</xdr:col>
      <xdr:colOff>9525</xdr:colOff>
      <xdr:row>75</xdr:row>
      <xdr:rowOff>0</xdr:rowOff>
    </xdr:to>
    <xdr:graphicFrame>
      <xdr:nvGraphicFramePr>
        <xdr:cNvPr id="2" name="Chart 5"/>
        <xdr:cNvGraphicFramePr/>
      </xdr:nvGraphicFramePr>
      <xdr:xfrm>
        <a:off x="619125" y="13515975"/>
        <a:ext cx="7296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28" t="s">
        <v>22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.75" customHeight="1" hidden="1">
      <c r="A2" s="3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.75" customHeight="1" hidden="1">
      <c r="A3" s="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1" customFormat="1" ht="15">
      <c r="A4" s="3"/>
      <c r="B4" s="30"/>
      <c r="C4" s="30"/>
      <c r="D4" s="30"/>
      <c r="E4" s="30"/>
      <c r="F4" s="30"/>
      <c r="G4" s="30"/>
      <c r="H4" s="30"/>
      <c r="I4" s="30"/>
      <c r="J4" s="30"/>
      <c r="K4" s="4"/>
      <c r="L4" s="5"/>
      <c r="M4" s="5"/>
      <c r="N4" s="5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1" customFormat="1" ht="12.75">
      <c r="A5" s="3"/>
      <c r="B5" s="2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>
      <c r="A6" s="3"/>
      <c r="B6" s="29" t="s">
        <v>14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10" t="s">
        <v>16</v>
      </c>
      <c r="C8" s="9">
        <v>1187.7</v>
      </c>
      <c r="D8" s="9">
        <v>1045.47</v>
      </c>
      <c r="E8" s="9">
        <v>1002.8599999999999</v>
      </c>
      <c r="F8" s="9">
        <v>970.38</v>
      </c>
      <c r="G8" s="9">
        <v>876.27</v>
      </c>
      <c r="H8" s="9">
        <v>934.1500000000001</v>
      </c>
      <c r="I8" s="9">
        <v>792.77</v>
      </c>
      <c r="J8" s="9">
        <v>695.61</v>
      </c>
      <c r="K8" s="9">
        <v>810.52</v>
      </c>
      <c r="L8" s="9">
        <v>992.19</v>
      </c>
      <c r="M8" s="9">
        <v>1032.19</v>
      </c>
      <c r="N8" s="9">
        <v>1026.1599999999999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8" t="s">
        <v>17</v>
      </c>
      <c r="C9" s="9">
        <v>1084.98</v>
      </c>
      <c r="D9" s="9">
        <v>970.26</v>
      </c>
      <c r="E9" s="9">
        <v>937.52</v>
      </c>
      <c r="F9" s="9">
        <v>939.71</v>
      </c>
      <c r="G9" s="9">
        <v>831.39</v>
      </c>
      <c r="H9" s="9">
        <v>921.9300000000001</v>
      </c>
      <c r="I9" s="9">
        <v>727.69</v>
      </c>
      <c r="J9" s="9">
        <v>614.48</v>
      </c>
      <c r="K9" s="9">
        <v>826.0600000000001</v>
      </c>
      <c r="L9" s="9">
        <v>959.91</v>
      </c>
      <c r="M9" s="9">
        <v>938.88</v>
      </c>
      <c r="N9" s="9">
        <v>1125.53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8" t="s">
        <v>18</v>
      </c>
      <c r="C10" s="19">
        <v>1063.73</v>
      </c>
      <c r="D10" s="19">
        <v>1009.17</v>
      </c>
      <c r="E10" s="19">
        <v>950.9300000000001</v>
      </c>
      <c r="F10" s="19">
        <v>947.29</v>
      </c>
      <c r="G10" s="19">
        <v>903.77</v>
      </c>
      <c r="H10" s="19">
        <v>909.6899999999999</v>
      </c>
      <c r="I10" s="19">
        <v>787.62</v>
      </c>
      <c r="J10" s="19">
        <v>758.85</v>
      </c>
      <c r="K10" s="19">
        <v>869.8299999999999</v>
      </c>
      <c r="L10" s="19">
        <v>832.3299999999999</v>
      </c>
      <c r="M10" s="19">
        <v>952.88</v>
      </c>
      <c r="N10" s="19">
        <v>1027.77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8" t="s">
        <v>19</v>
      </c>
      <c r="C11" s="19">
        <v>965.61</v>
      </c>
      <c r="D11" s="19">
        <v>1066.27</v>
      </c>
      <c r="E11" s="19">
        <v>931.05</v>
      </c>
      <c r="F11" s="19">
        <v>894.42</v>
      </c>
      <c r="G11" s="19">
        <v>942.32</v>
      </c>
      <c r="H11" s="19">
        <v>849.1</v>
      </c>
      <c r="I11" s="19">
        <v>857.37</v>
      </c>
      <c r="J11" s="19">
        <v>754.58</v>
      </c>
      <c r="K11" s="19">
        <v>772.69</v>
      </c>
      <c r="L11" s="19">
        <v>898.5</v>
      </c>
      <c r="M11" s="19">
        <v>1060.99</v>
      </c>
      <c r="N11" s="19">
        <v>1075.12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20" t="s">
        <v>20</v>
      </c>
      <c r="C12" s="21">
        <f>AVERAGE(C8:C11)</f>
        <v>1075.505</v>
      </c>
      <c r="D12" s="21">
        <f aca="true" t="shared" si="0" ref="D12:N12">AVERAGE(D8:D11)</f>
        <v>1022.7925</v>
      </c>
      <c r="E12" s="21">
        <f t="shared" si="0"/>
        <v>955.5899999999999</v>
      </c>
      <c r="F12" s="21">
        <f t="shared" si="0"/>
        <v>937.95</v>
      </c>
      <c r="G12" s="21">
        <f t="shared" si="0"/>
        <v>888.4375</v>
      </c>
      <c r="H12" s="21">
        <f t="shared" si="0"/>
        <v>903.7175</v>
      </c>
      <c r="I12" s="21">
        <f t="shared" si="0"/>
        <v>791.3625</v>
      </c>
      <c r="J12" s="21">
        <f t="shared" si="0"/>
        <v>705.88</v>
      </c>
      <c r="K12" s="21">
        <f t="shared" si="0"/>
        <v>819.775</v>
      </c>
      <c r="L12" s="21">
        <f t="shared" si="0"/>
        <v>920.7325</v>
      </c>
      <c r="M12" s="21">
        <f t="shared" si="0"/>
        <v>996.2350000000001</v>
      </c>
      <c r="N12" s="21">
        <f t="shared" si="0"/>
        <v>1063.645</v>
      </c>
      <c r="O12" s="25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2" t="s">
        <v>21</v>
      </c>
      <c r="C13" s="23">
        <v>1058.27</v>
      </c>
      <c r="D13" s="23">
        <v>1025.21</v>
      </c>
      <c r="E13" s="23">
        <v>960.82</v>
      </c>
      <c r="F13" s="23">
        <v>1026.47</v>
      </c>
      <c r="G13" s="23">
        <v>903.99</v>
      </c>
      <c r="H13" s="23">
        <v>865.1</v>
      </c>
      <c r="I13" s="23">
        <v>842.72</v>
      </c>
      <c r="J13" s="23">
        <v>738.67</v>
      </c>
      <c r="K13" s="23"/>
      <c r="L13" s="23"/>
      <c r="M13" s="23"/>
      <c r="N13" s="23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20" t="s">
        <v>13</v>
      </c>
      <c r="C14" s="21">
        <f>IF(C13=0,"",C13-C12)</f>
        <v>-17.235000000000127</v>
      </c>
      <c r="D14" s="21">
        <f aca="true" t="shared" si="1" ref="D14:N14">IF(D13="","",D13-D12)</f>
        <v>2.417500000000018</v>
      </c>
      <c r="E14" s="21">
        <f t="shared" si="1"/>
        <v>5.230000000000132</v>
      </c>
      <c r="F14" s="21">
        <f t="shared" si="1"/>
        <v>88.51999999999998</v>
      </c>
      <c r="G14" s="21">
        <f t="shared" si="1"/>
        <v>15.552500000000009</v>
      </c>
      <c r="H14" s="21">
        <f t="shared" si="1"/>
        <v>-38.61749999999995</v>
      </c>
      <c r="I14" s="21">
        <f t="shared" si="1"/>
        <v>51.35750000000007</v>
      </c>
      <c r="J14" s="21">
        <f t="shared" si="1"/>
        <v>32.789999999999964</v>
      </c>
      <c r="K14" s="21">
        <f t="shared" si="1"/>
      </c>
      <c r="L14" s="21">
        <f t="shared" si="1"/>
      </c>
      <c r="M14" s="21">
        <f t="shared" si="1"/>
      </c>
      <c r="N14" s="21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10" t="s">
        <v>13</v>
      </c>
      <c r="C15" s="24">
        <f>IF(C13=0,"",C14/C12)</f>
        <v>-0.016025030102138182</v>
      </c>
      <c r="D15" s="24">
        <f aca="true" t="shared" si="2" ref="D15:N15">IF(D13="","",D14/D12)</f>
        <v>0.0023636270308982693</v>
      </c>
      <c r="E15" s="24">
        <f t="shared" si="2"/>
        <v>0.005473058529285711</v>
      </c>
      <c r="F15" s="24">
        <f t="shared" si="2"/>
        <v>0.09437603283757127</v>
      </c>
      <c r="G15" s="24">
        <f t="shared" si="2"/>
        <v>0.01750545198733733</v>
      </c>
      <c r="H15" s="24">
        <f t="shared" si="2"/>
        <v>-0.042731827147310913</v>
      </c>
      <c r="I15" s="24">
        <f t="shared" si="2"/>
        <v>0.06489756590690117</v>
      </c>
      <c r="J15" s="24">
        <f t="shared" si="2"/>
        <v>0.04645265484218276</v>
      </c>
      <c r="K15" s="24">
        <f t="shared" si="2"/>
      </c>
      <c r="L15" s="24">
        <f t="shared" si="2"/>
      </c>
      <c r="M15" s="24">
        <f t="shared" si="2"/>
      </c>
      <c r="N15" s="24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29" t="s">
        <v>15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10" t="str">
        <f aca="true" t="shared" si="3" ref="B19:C22">B8</f>
        <v>FY 14 Actual</v>
      </c>
      <c r="C19" s="11">
        <f t="shared" si="3"/>
        <v>1187.7</v>
      </c>
      <c r="D19" s="11">
        <f>C19+D8</f>
        <v>2233.17</v>
      </c>
      <c r="E19" s="11">
        <f aca="true" t="shared" si="4" ref="E19:N19">D19+E8</f>
        <v>3236.0299999999997</v>
      </c>
      <c r="F19" s="11">
        <f t="shared" si="4"/>
        <v>4206.41</v>
      </c>
      <c r="G19" s="11">
        <f t="shared" si="4"/>
        <v>5082.68</v>
      </c>
      <c r="H19" s="11">
        <f t="shared" si="4"/>
        <v>6016.83</v>
      </c>
      <c r="I19" s="11">
        <f t="shared" si="4"/>
        <v>6809.6</v>
      </c>
      <c r="J19" s="11">
        <f t="shared" si="4"/>
        <v>7505.21</v>
      </c>
      <c r="K19" s="11">
        <f t="shared" si="4"/>
        <v>8315.73</v>
      </c>
      <c r="L19" s="11">
        <f t="shared" si="4"/>
        <v>9307.92</v>
      </c>
      <c r="M19" s="11">
        <f t="shared" si="4"/>
        <v>10340.11</v>
      </c>
      <c r="N19" s="11">
        <f t="shared" si="4"/>
        <v>11366.27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10" t="str">
        <f t="shared" si="3"/>
        <v>FY 15 Actual</v>
      </c>
      <c r="C20" s="11">
        <f t="shared" si="3"/>
        <v>1084.98</v>
      </c>
      <c r="D20" s="11">
        <f>C20+D9</f>
        <v>2055.24</v>
      </c>
      <c r="E20" s="11">
        <f aca="true" t="shared" si="5" ref="E20:N20">D20+E9</f>
        <v>2992.7599999999998</v>
      </c>
      <c r="F20" s="11">
        <f t="shared" si="5"/>
        <v>3932.47</v>
      </c>
      <c r="G20" s="11">
        <f t="shared" si="5"/>
        <v>4763.86</v>
      </c>
      <c r="H20" s="11">
        <f t="shared" si="5"/>
        <v>5685.79</v>
      </c>
      <c r="I20" s="11">
        <f t="shared" si="5"/>
        <v>6413.48</v>
      </c>
      <c r="J20" s="11">
        <f t="shared" si="5"/>
        <v>7027.959999999999</v>
      </c>
      <c r="K20" s="11">
        <f t="shared" si="5"/>
        <v>7854.0199999999995</v>
      </c>
      <c r="L20" s="11">
        <f t="shared" si="5"/>
        <v>8813.93</v>
      </c>
      <c r="M20" s="11">
        <f t="shared" si="5"/>
        <v>9752.81</v>
      </c>
      <c r="N20" s="11">
        <f t="shared" si="5"/>
        <v>10878.34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8" t="str">
        <f t="shared" si="3"/>
        <v>FY 16 Actual</v>
      </c>
      <c r="C21" s="19">
        <f t="shared" si="3"/>
        <v>1063.73</v>
      </c>
      <c r="D21" s="11">
        <f>C21+D10</f>
        <v>2072.9</v>
      </c>
      <c r="E21" s="19">
        <f aca="true" t="shared" si="6" ref="E21:N21">D21+E10</f>
        <v>3023.83</v>
      </c>
      <c r="F21" s="19">
        <f t="shared" si="6"/>
        <v>3971.12</v>
      </c>
      <c r="G21" s="19">
        <f t="shared" si="6"/>
        <v>4874.889999999999</v>
      </c>
      <c r="H21" s="19">
        <f t="shared" si="6"/>
        <v>5784.579999999999</v>
      </c>
      <c r="I21" s="19">
        <f t="shared" si="6"/>
        <v>6572.199999999999</v>
      </c>
      <c r="J21" s="19">
        <f t="shared" si="6"/>
        <v>7331.049999999999</v>
      </c>
      <c r="K21" s="19">
        <f t="shared" si="6"/>
        <v>8200.88</v>
      </c>
      <c r="L21" s="19">
        <f t="shared" si="6"/>
        <v>9033.21</v>
      </c>
      <c r="M21" s="19">
        <f t="shared" si="6"/>
        <v>9986.089999999998</v>
      </c>
      <c r="N21" s="19">
        <f t="shared" si="6"/>
        <v>11013.859999999999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8" t="str">
        <f t="shared" si="3"/>
        <v>FY 17 Actual</v>
      </c>
      <c r="C22" s="19">
        <f t="shared" si="3"/>
        <v>965.61</v>
      </c>
      <c r="D22" s="19">
        <f aca="true" t="shared" si="7" ref="D22:N22">IF(D11="","",C22+D11)</f>
        <v>2031.88</v>
      </c>
      <c r="E22" s="19">
        <f t="shared" si="7"/>
        <v>2962.9300000000003</v>
      </c>
      <c r="F22" s="19">
        <f t="shared" si="7"/>
        <v>3857.3500000000004</v>
      </c>
      <c r="G22" s="19">
        <f t="shared" si="7"/>
        <v>4799.67</v>
      </c>
      <c r="H22" s="19">
        <f t="shared" si="7"/>
        <v>5648.77</v>
      </c>
      <c r="I22" s="19">
        <f t="shared" si="7"/>
        <v>6506.14</v>
      </c>
      <c r="J22" s="19">
        <f t="shared" si="7"/>
        <v>7260.72</v>
      </c>
      <c r="K22" s="19">
        <f t="shared" si="7"/>
        <v>8033.41</v>
      </c>
      <c r="L22" s="19">
        <f t="shared" si="7"/>
        <v>8931.91</v>
      </c>
      <c r="M22" s="19">
        <f t="shared" si="7"/>
        <v>9992.9</v>
      </c>
      <c r="N22" s="19">
        <f t="shared" si="7"/>
        <v>11068.02</v>
      </c>
      <c r="O22" s="2"/>
      <c r="P22" s="13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20" t="str">
        <f>B12</f>
        <v>AVG FY 14 - 17</v>
      </c>
      <c r="C23" s="21">
        <f aca="true" t="shared" si="8" ref="C23:N23">AVERAGE(C19:C22)</f>
        <v>1075.505</v>
      </c>
      <c r="D23" s="21">
        <f t="shared" si="8"/>
        <v>2098.2974999999997</v>
      </c>
      <c r="E23" s="21">
        <f t="shared" si="8"/>
        <v>3053.8875</v>
      </c>
      <c r="F23" s="21">
        <f t="shared" si="8"/>
        <v>3991.8375</v>
      </c>
      <c r="G23" s="21">
        <f t="shared" si="8"/>
        <v>4880.275</v>
      </c>
      <c r="H23" s="21">
        <f t="shared" si="8"/>
        <v>5783.992499999999</v>
      </c>
      <c r="I23" s="21">
        <f t="shared" si="8"/>
        <v>6575.355</v>
      </c>
      <c r="J23" s="21">
        <f t="shared" si="8"/>
        <v>7281.235</v>
      </c>
      <c r="K23" s="21">
        <f t="shared" si="8"/>
        <v>8101.009999999999</v>
      </c>
      <c r="L23" s="21">
        <f t="shared" si="8"/>
        <v>9021.7425</v>
      </c>
      <c r="M23" s="21">
        <f t="shared" si="8"/>
        <v>10017.977499999999</v>
      </c>
      <c r="N23" s="21">
        <f t="shared" si="8"/>
        <v>11081.622500000001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2" t="str">
        <f>B13</f>
        <v>FY 18 Actual</v>
      </c>
      <c r="C24" s="23">
        <f>C13</f>
        <v>1058.27</v>
      </c>
      <c r="D24" s="23">
        <f aca="true" t="shared" si="9" ref="D24:N24">IF(D13="","",C24+D13)</f>
        <v>2083.48</v>
      </c>
      <c r="E24" s="23">
        <f t="shared" si="9"/>
        <v>3044.3</v>
      </c>
      <c r="F24" s="23">
        <f t="shared" si="9"/>
        <v>4070.7700000000004</v>
      </c>
      <c r="G24" s="23">
        <f t="shared" si="9"/>
        <v>4974.76</v>
      </c>
      <c r="H24" s="23">
        <f t="shared" si="9"/>
        <v>5839.860000000001</v>
      </c>
      <c r="I24" s="23">
        <f t="shared" si="9"/>
        <v>6682.580000000001</v>
      </c>
      <c r="J24" s="23">
        <f t="shared" si="9"/>
        <v>7421.250000000001</v>
      </c>
      <c r="K24" s="23">
        <f t="shared" si="9"/>
      </c>
      <c r="L24" s="23">
        <f t="shared" si="9"/>
      </c>
      <c r="M24" s="23">
        <f t="shared" si="9"/>
      </c>
      <c r="N24" s="23">
        <f t="shared" si="9"/>
      </c>
      <c r="O24" s="2"/>
      <c r="P24" s="13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20" t="str">
        <f>B14</f>
        <v>Deviation from AVG</v>
      </c>
      <c r="C25" s="21">
        <f>IF(C24=0,"",C24-C23)</f>
        <v>-17.235000000000127</v>
      </c>
      <c r="D25" s="21">
        <f>IF(D24="","",D24-D23)</f>
        <v>-14.817499999999654</v>
      </c>
      <c r="E25" s="21">
        <f aca="true" t="shared" si="10" ref="E25:N25">IF(E24="","",E24-E23)</f>
        <v>-9.587499999999636</v>
      </c>
      <c r="F25" s="21">
        <f t="shared" si="10"/>
        <v>78.93250000000035</v>
      </c>
      <c r="G25" s="21">
        <f t="shared" si="10"/>
        <v>94.48500000000058</v>
      </c>
      <c r="H25" s="21">
        <f t="shared" si="10"/>
        <v>55.8675000000012</v>
      </c>
      <c r="I25" s="21">
        <f t="shared" si="10"/>
        <v>107.22500000000127</v>
      </c>
      <c r="J25" s="21">
        <f t="shared" si="10"/>
        <v>140.01500000000124</v>
      </c>
      <c r="K25" s="21">
        <f t="shared" si="10"/>
      </c>
      <c r="L25" s="21">
        <f t="shared" si="10"/>
      </c>
      <c r="M25" s="21">
        <f t="shared" si="10"/>
      </c>
      <c r="N25" s="21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10" t="str">
        <f>B15</f>
        <v>Deviation from AVG</v>
      </c>
      <c r="C26" s="24">
        <f>IF(C24=0,"",C25/C23)</f>
        <v>-0.016025030102138182</v>
      </c>
      <c r="D26" s="24">
        <f>IF(D24="","",D25/D23)</f>
        <v>-0.007061677383688279</v>
      </c>
      <c r="E26" s="24">
        <f aca="true" t="shared" si="11" ref="E26:N26">IF(E24="","",E25/E23)</f>
        <v>-0.0031394411221761236</v>
      </c>
      <c r="F26" s="24">
        <f t="shared" si="11"/>
        <v>0.01977347524792789</v>
      </c>
      <c r="G26" s="24">
        <f t="shared" si="11"/>
        <v>0.019360589311053288</v>
      </c>
      <c r="H26" s="24">
        <f t="shared" si="11"/>
        <v>0.009658985553664049</v>
      </c>
      <c r="I26" s="24">
        <f t="shared" si="11"/>
        <v>0.01630710433124923</v>
      </c>
      <c r="J26" s="24">
        <f t="shared" si="11"/>
        <v>0.019229567511555558</v>
      </c>
      <c r="K26" s="24">
        <f t="shared" si="11"/>
      </c>
      <c r="L26" s="24">
        <f t="shared" si="11"/>
      </c>
      <c r="M26" s="24">
        <f t="shared" si="11"/>
      </c>
      <c r="N26" s="24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29" t="s">
        <v>15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2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</sheetData>
  <sheetProtection/>
  <mergeCells count="6">
    <mergeCell ref="B1:N1"/>
    <mergeCell ref="B6:N6"/>
    <mergeCell ref="B17:N17"/>
    <mergeCell ref="B28:N28"/>
    <mergeCell ref="I4:J4"/>
    <mergeCell ref="B4:H4"/>
  </mergeCells>
  <printOptions horizontalCentered="1"/>
  <pageMargins left="0.5" right="0.5" top="0.75" bottom="0.75" header="0.5" footer="0.5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2011-05-10T18:04:24Z</cp:lastPrinted>
  <dcterms:created xsi:type="dcterms:W3CDTF">2003-12-05T13:40:19Z</dcterms:created>
  <dcterms:modified xsi:type="dcterms:W3CDTF">2018-03-12T18:47:08Z</dcterms:modified>
  <cp:category/>
  <cp:version/>
  <cp:contentType/>
  <cp:contentStatus/>
</cp:coreProperties>
</file>