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<sst xmlns="http://schemas.openxmlformats.org/spreadsheetml/2006/main" count="42" uniqueCount="25">
  <si>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</si>
  <si>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</si>
  <si>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</si>
  <si>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</si>
  <si>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</si>
  <si>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</si>
  <si>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</si>
  <si>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</si>
  <si>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</si>
  <si>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</si>
  <si>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</si>
  <si>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</si>
  <si>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</si>
  <si>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</si>
  <si>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</si>
  <si>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</si>
  <si>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</si>
  <si>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</si>
  <si>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</si>
  <si>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</si>
  <si>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06 Actual</t>
  </si>
  <si>
    <t>FY 07 Actual</t>
  </si>
  <si>
    <t>FY 08 Actual</t>
  </si>
  <si>
    <t>AVG FY 06 - 08</t>
  </si>
  <si>
    <t>FY 09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</si>
</sst>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8.4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7" fontId="0" fillId="33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"/>
          <c:w val="0.92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06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07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08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09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27551177"/>
        <c:axId val="46634002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06 - 08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auto val="1"/>
        <c:lblOffset val="100"/>
        <c:tickLblSkip val="1"/>
        <c:noMultiLvlLbl val="0"/>
      </c:catAx>
      <c:valAx>
        <c:axId val="46634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1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5"/>
          <c:y val="0.04125"/>
          <c:w val="0.21725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581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NewTonnage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December</v>
          </cell>
          <cell r="B3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dgeport"/>
      <sheetName val="Mid-CT"/>
      <sheetName val="Southeast"/>
      <sheetName val="Wallingford"/>
      <sheetName val="MoYr"/>
    </sheetNames>
    <sheetDataSet>
      <sheetData sheetId="0">
        <row r="9">
          <cell r="B9" t="str">
            <v>Bridgeport Project</v>
          </cell>
          <cell r="D9">
            <v>498900</v>
          </cell>
          <cell r="BQ9">
            <v>36426.70014953613</v>
          </cell>
          <cell r="BR9">
            <v>36773.39976119995</v>
          </cell>
          <cell r="BS9">
            <v>36452.310276031494</v>
          </cell>
          <cell r="BT9">
            <v>35325.47987365723</v>
          </cell>
          <cell r="BU9">
            <v>35321.79997253418</v>
          </cell>
          <cell r="BV9">
            <v>35977.01025104523</v>
          </cell>
          <cell r="BW9">
            <v>33123.370138168335</v>
          </cell>
          <cell r="BX9">
            <v>27092.62010574341</v>
          </cell>
          <cell r="BY9">
            <v>31427.889846801758</v>
          </cell>
          <cell r="BZ9">
            <v>32800.670000000006</v>
          </cell>
          <cell r="CA9">
            <v>39390.64021778107</v>
          </cell>
          <cell r="CB9">
            <v>37640.81005382538</v>
          </cell>
          <cell r="CC9">
            <v>36346.079935836795</v>
          </cell>
          <cell r="CD9">
            <v>35791.149881362915</v>
          </cell>
          <cell r="CE9">
            <v>36078.739934921265</v>
          </cell>
          <cell r="CF9">
            <v>34035.41013145447</v>
          </cell>
          <cell r="CG9">
            <v>34446.45030975342</v>
          </cell>
          <cell r="CH9">
            <v>32776.779930114746</v>
          </cell>
          <cell r="CI9">
            <v>32307.45000743866</v>
          </cell>
          <cell r="CJ9">
            <v>25095.930379867554</v>
          </cell>
          <cell r="CK9">
            <v>31051.8703250885</v>
          </cell>
          <cell r="CL9">
            <v>33730.24038028717</v>
          </cell>
          <cell r="CM9">
            <v>37870.18995857239</v>
          </cell>
          <cell r="CN9">
            <v>35902.26975917816</v>
          </cell>
          <cell r="CO9">
            <v>34613.919858932495</v>
          </cell>
          <cell r="CP9">
            <v>34737.199785232544</v>
          </cell>
          <cell r="CQ9">
            <v>31155.73002719879</v>
          </cell>
          <cell r="CR9">
            <v>34092.989685058594</v>
          </cell>
          <cell r="CS9">
            <v>32665.919987678528</v>
          </cell>
          <cell r="CT9">
            <v>30664.060207366943</v>
          </cell>
          <cell r="CU9">
            <v>31417.1402759552</v>
          </cell>
          <cell r="CV9">
            <v>26211.08003807068</v>
          </cell>
          <cell r="CW9">
            <v>28104.520015716553</v>
          </cell>
          <cell r="CX9">
            <v>32160.830165863037</v>
          </cell>
          <cell r="CY9">
            <v>34425.44019126892</v>
          </cell>
          <cell r="CZ9">
            <v>31747.68992137909</v>
          </cell>
          <cell r="DA9">
            <v>31999.800079345703</v>
          </cell>
          <cell r="DB9">
            <v>30352.20973587036</v>
          </cell>
          <cell r="DC9">
            <v>31488.729986190796</v>
          </cell>
          <cell r="DD9">
            <v>29573.140000000003</v>
          </cell>
          <cell r="DE9">
            <v>25753.28</v>
          </cell>
          <cell r="DF9">
            <v>29109.750000000007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4" width="7.7109375" style="0" customWidth="1"/>
    <col min="5" max="14" width="8.140625" style="0" bestFit="1" customWidth="1"/>
  </cols>
  <sheetData>
    <row r="1" spans="1:24" ht="24.75" customHeight="1">
      <c r="A1" s="3"/>
      <c r="B1" s="28" t="str">
        <f>CONCATENATE('[2]Bridgeport'!$B$9," - ",'[1]MonthYear'!$A$3," ",'[1]MonthYear'!$B$3)</f>
        <v>Bridgeport Project - December 2008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498900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'[2]Bridgeport'!$D$9</f>
        <v>498900</v>
      </c>
      <c r="D3" s="7">
        <f>C3</f>
        <v>498900</v>
      </c>
      <c r="E3" s="7">
        <f>C3</f>
        <v>498900</v>
      </c>
      <c r="F3" s="7">
        <f>C3</f>
        <v>498900</v>
      </c>
      <c r="G3" s="7">
        <f>C3</f>
        <v>498900</v>
      </c>
      <c r="H3" s="7">
        <f>C3</f>
        <v>498900</v>
      </c>
      <c r="I3" s="7">
        <f>C3</f>
        <v>498900</v>
      </c>
      <c r="J3" s="7">
        <f>C3</f>
        <v>498900</v>
      </c>
      <c r="K3" s="7">
        <f>C3</f>
        <v>498900</v>
      </c>
      <c r="L3" s="7">
        <f>C3</f>
        <v>498900</v>
      </c>
      <c r="M3" s="7">
        <f>C3</f>
        <v>498900</v>
      </c>
      <c r="N3" s="7">
        <f>C3</f>
        <v>498900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'[2]Bridgeport'!BQ$9</f>
        <v>36426.70014953613</v>
      </c>
      <c r="D6" s="11">
        <f>'[2]Bridgeport'!BR$9</f>
        <v>36773.39976119995</v>
      </c>
      <c r="E6" s="11">
        <f>'[2]Bridgeport'!BS$9</f>
        <v>36452.310276031494</v>
      </c>
      <c r="F6" s="11">
        <f>'[2]Bridgeport'!BT$9</f>
        <v>35325.47987365723</v>
      </c>
      <c r="G6" s="11">
        <f>'[2]Bridgeport'!BU$9</f>
        <v>35321.79997253418</v>
      </c>
      <c r="H6" s="11">
        <f>'[2]Bridgeport'!BV$9</f>
        <v>35977.01025104523</v>
      </c>
      <c r="I6" s="11">
        <f>'[2]Bridgeport'!BW$9</f>
        <v>33123.370138168335</v>
      </c>
      <c r="J6" s="11">
        <f>'[2]Bridgeport'!BX$9</f>
        <v>27092.62010574341</v>
      </c>
      <c r="K6" s="11">
        <f>'[2]Bridgeport'!BY$9</f>
        <v>31427.889846801758</v>
      </c>
      <c r="L6" s="11">
        <f>'[2]Bridgeport'!BZ$9</f>
        <v>32800.670000000006</v>
      </c>
      <c r="M6" s="11">
        <f>'[2]Bridgeport'!CA$9</f>
        <v>39390.64021778107</v>
      </c>
      <c r="N6" s="11">
        <f>'[2]Bridgeport'!CB$9</f>
        <v>37640.81005382538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'[2]Bridgeport'!CC$9</f>
        <v>36346.079935836795</v>
      </c>
      <c r="D7" s="11">
        <f>'[2]Bridgeport'!CD$9</f>
        <v>35791.149881362915</v>
      </c>
      <c r="E7" s="11">
        <f>'[2]Bridgeport'!CE$9</f>
        <v>36078.739934921265</v>
      </c>
      <c r="F7" s="11">
        <f>'[2]Bridgeport'!CF$9</f>
        <v>34035.41013145447</v>
      </c>
      <c r="G7" s="11">
        <f>'[2]Bridgeport'!CG$9</f>
        <v>34446.45030975342</v>
      </c>
      <c r="H7" s="11">
        <f>'[2]Bridgeport'!CH$9</f>
        <v>32776.779930114746</v>
      </c>
      <c r="I7" s="11">
        <f>'[2]Bridgeport'!CI$9</f>
        <v>32307.45000743866</v>
      </c>
      <c r="J7" s="11">
        <f>'[2]Bridgeport'!CJ$9</f>
        <v>25095.930379867554</v>
      </c>
      <c r="K7" s="11">
        <f>'[2]Bridgeport'!CK$9</f>
        <v>31051.8703250885</v>
      </c>
      <c r="L7" s="11">
        <f>'[2]Bridgeport'!CL$9</f>
        <v>33730.24038028717</v>
      </c>
      <c r="M7" s="11">
        <f>'[2]Bridgeport'!CM$9</f>
        <v>37870.18995857239</v>
      </c>
      <c r="N7" s="11">
        <f>'[2]Bridgeport'!CN$9</f>
        <v>35902.26975917816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'[2]Bridgeport'!CO$9</f>
        <v>34613.919858932495</v>
      </c>
      <c r="D8" s="11">
        <f>'[2]Bridgeport'!CP$9</f>
        <v>34737.199785232544</v>
      </c>
      <c r="E8" s="11">
        <f>'[2]Bridgeport'!CQ$9</f>
        <v>31155.73002719879</v>
      </c>
      <c r="F8" s="11">
        <f>'[2]Bridgeport'!CR$9</f>
        <v>34092.989685058594</v>
      </c>
      <c r="G8" s="11">
        <f>'[2]Bridgeport'!CS$9</f>
        <v>32665.919987678528</v>
      </c>
      <c r="H8" s="11">
        <f>'[2]Bridgeport'!CT$9</f>
        <v>30664.060207366943</v>
      </c>
      <c r="I8" s="11">
        <f>'[2]Bridgeport'!CU$9</f>
        <v>31417.1402759552</v>
      </c>
      <c r="J8" s="11">
        <f>'[2]Bridgeport'!CV$9</f>
        <v>26211.08003807068</v>
      </c>
      <c r="K8" s="11">
        <f>'[2]Bridgeport'!CW$9</f>
        <v>28104.520015716553</v>
      </c>
      <c r="L8" s="11">
        <f>'[2]Bridgeport'!CX$9</f>
        <v>32160.830165863037</v>
      </c>
      <c r="M8" s="11">
        <f>'[2]Bridgeport'!CY$9</f>
        <v>34425.44019126892</v>
      </c>
      <c r="N8" s="11">
        <f>'[2]Bridgeport'!CZ$9</f>
        <v>31747.68992137909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35795.566648101805</v>
      </c>
      <c r="D9" s="23">
        <f aca="true" t="shared" si="0" ref="D9:N9">AVERAGE(D6:D8)</f>
        <v>35767.24980926514</v>
      </c>
      <c r="E9" s="23">
        <f t="shared" si="0"/>
        <v>34562.26007938385</v>
      </c>
      <c r="F9" s="23">
        <f t="shared" si="0"/>
        <v>34484.6265633901</v>
      </c>
      <c r="G9" s="23">
        <f t="shared" si="0"/>
        <v>34144.723423322044</v>
      </c>
      <c r="H9" s="23">
        <f t="shared" si="0"/>
        <v>33139.28346284231</v>
      </c>
      <c r="I9" s="23">
        <f t="shared" si="0"/>
        <v>32282.653473854065</v>
      </c>
      <c r="J9" s="23">
        <f t="shared" si="0"/>
        <v>26133.210174560547</v>
      </c>
      <c r="K9" s="23">
        <f t="shared" si="0"/>
        <v>30194.760062535603</v>
      </c>
      <c r="L9" s="23">
        <f t="shared" si="0"/>
        <v>32897.24684871674</v>
      </c>
      <c r="M9" s="23">
        <f t="shared" si="0"/>
        <v>37228.75678920746</v>
      </c>
      <c r="N9" s="23">
        <f t="shared" si="0"/>
        <v>35096.92324479421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'[2]Bridgeport'!DA$9</f>
        <v>31999.800079345703</v>
      </c>
      <c r="D10" s="25">
        <f>IF('[2]Bridgeport'!DB$9=0,"",'[2]Bridgeport'!DB$9)</f>
        <v>30352.20973587036</v>
      </c>
      <c r="E10" s="25">
        <f>IF('[2]Bridgeport'!DC$9=0,"",'[2]Bridgeport'!DC$9)</f>
        <v>31488.729986190796</v>
      </c>
      <c r="F10" s="25">
        <f>IF('[2]Bridgeport'!DD$9=0,"",'[2]Bridgeport'!DD$9)</f>
        <v>29573.140000000003</v>
      </c>
      <c r="G10" s="25">
        <f>IF('[2]Bridgeport'!DE$9=0,"",'[2]Bridgeport'!DE$9)</f>
        <v>25753.28</v>
      </c>
      <c r="H10" s="25">
        <f>IF('[2]Bridgeport'!DF$9=0,"",'[2]Bridgeport'!DF$9)</f>
        <v>29109.750000000007</v>
      </c>
      <c r="I10" s="25">
        <f>IF('[2]Bridgeport'!DG$9=0,"",'[2]Bridgeport'!DG$9)</f>
      </c>
      <c r="J10" s="25">
        <f>IF('[2]Bridgeport'!DH$9=0,"",'[2]Bridgeport'!DH$9)</f>
      </c>
      <c r="K10" s="25">
        <f>IF('[2]Bridgeport'!DI$9=0,"",'[2]Bridgeport'!DI$9)</f>
      </c>
      <c r="L10" s="25">
        <f>IF('[2]Bridgeport'!DJ$9=0,"",'[2]Bridgeport'!DJ$9)</f>
      </c>
      <c r="M10" s="25">
        <f>IF('[2]Bridgeport'!DK$9=0,"",'[2]Bridgeport'!DK$9)</f>
      </c>
      <c r="N10" s="25">
        <f>IF('[2]Bridgeport'!DL$9=0,"",'[2]Bridgeport'!DL$9)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-3795.766568756102</v>
      </c>
      <c r="D11" s="23">
        <f>IF(D10="","",D10-D9)</f>
        <v>-5415.040073394775</v>
      </c>
      <c r="E11" s="23">
        <f aca="true" t="shared" si="1" ref="E11:N11">IF(E10="","",E10-E9)</f>
        <v>-3073.530093193054</v>
      </c>
      <c r="F11" s="23">
        <f t="shared" si="1"/>
        <v>-4911.486563390095</v>
      </c>
      <c r="G11" s="23">
        <f t="shared" si="1"/>
        <v>-8391.443423322045</v>
      </c>
      <c r="H11" s="23">
        <f t="shared" si="1"/>
        <v>-4029.5334628423007</v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-0.10604013078131805</v>
      </c>
      <c r="D12" s="26">
        <f>IF(D10="","",D11/D9)</f>
        <v>-0.15139660170327285</v>
      </c>
      <c r="E12" s="26">
        <f aca="true" t="shared" si="2" ref="E12:N12">IF(E10="","",E11/E9)</f>
        <v>-0.08892734694240652</v>
      </c>
      <c r="F12" s="26">
        <f t="shared" si="2"/>
        <v>-0.1424253951064755</v>
      </c>
      <c r="G12" s="26">
        <f t="shared" si="2"/>
        <v>-0.24576106004098996</v>
      </c>
      <c r="H12" s="26">
        <f t="shared" si="2"/>
        <v>-0.12159386208094837</v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06 Actual</v>
      </c>
      <c r="C16" s="13">
        <f t="shared" si="3"/>
        <v>36426.70014953613</v>
      </c>
      <c r="D16" s="13">
        <f>C16+D6</f>
        <v>73200.09991073608</v>
      </c>
      <c r="E16" s="13">
        <f aca="true" t="shared" si="4" ref="E16:N16">D16+E6</f>
        <v>109652.41018676758</v>
      </c>
      <c r="F16" s="13">
        <f t="shared" si="4"/>
        <v>144977.8900604248</v>
      </c>
      <c r="G16" s="13">
        <f t="shared" si="4"/>
        <v>180299.69003295898</v>
      </c>
      <c r="H16" s="13">
        <f t="shared" si="4"/>
        <v>216276.7002840042</v>
      </c>
      <c r="I16" s="13">
        <f t="shared" si="4"/>
        <v>249400.07042217255</v>
      </c>
      <c r="J16" s="13">
        <f t="shared" si="4"/>
        <v>276492.69052791595</v>
      </c>
      <c r="K16" s="13">
        <f t="shared" si="4"/>
        <v>307920.5803747177</v>
      </c>
      <c r="L16" s="13">
        <f t="shared" si="4"/>
        <v>340721.2503747177</v>
      </c>
      <c r="M16" s="13">
        <f t="shared" si="4"/>
        <v>380111.89059249876</v>
      </c>
      <c r="N16" s="13">
        <f t="shared" si="4"/>
        <v>417752.70064632414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07 Actual</v>
      </c>
      <c r="C17" s="13">
        <f t="shared" si="3"/>
        <v>36346.079935836795</v>
      </c>
      <c r="D17" s="13">
        <f>C17+D7</f>
        <v>72137.22981719971</v>
      </c>
      <c r="E17" s="13">
        <f aca="true" t="shared" si="5" ref="E17:N18">D17+E7</f>
        <v>108215.96975212097</v>
      </c>
      <c r="F17" s="13">
        <f t="shared" si="5"/>
        <v>142251.37988357543</v>
      </c>
      <c r="G17" s="13">
        <f t="shared" si="5"/>
        <v>176697.83019332885</v>
      </c>
      <c r="H17" s="13">
        <f t="shared" si="5"/>
        <v>209474.6101234436</v>
      </c>
      <c r="I17" s="13">
        <f t="shared" si="5"/>
        <v>241782.06013088225</v>
      </c>
      <c r="J17" s="13">
        <f t="shared" si="5"/>
        <v>266877.9905107498</v>
      </c>
      <c r="K17" s="13">
        <f t="shared" si="5"/>
        <v>297929.8608358383</v>
      </c>
      <c r="L17" s="13">
        <f t="shared" si="5"/>
        <v>331660.1012161255</v>
      </c>
      <c r="M17" s="13">
        <f t="shared" si="5"/>
        <v>369530.29117469786</v>
      </c>
      <c r="N17" s="13">
        <f t="shared" si="5"/>
        <v>405432.560933876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08 Actual</v>
      </c>
      <c r="C18" s="21">
        <f t="shared" si="3"/>
        <v>34613.919858932495</v>
      </c>
      <c r="D18" s="13">
        <f>C18+D8</f>
        <v>69351.11964416504</v>
      </c>
      <c r="E18" s="21">
        <f t="shared" si="5"/>
        <v>100506.84967136383</v>
      </c>
      <c r="F18" s="21">
        <f t="shared" si="5"/>
        <v>134599.83935642242</v>
      </c>
      <c r="G18" s="21">
        <f t="shared" si="5"/>
        <v>167265.75934410095</v>
      </c>
      <c r="H18" s="21">
        <f t="shared" si="5"/>
        <v>197929.8195514679</v>
      </c>
      <c r="I18" s="21">
        <f t="shared" si="5"/>
        <v>229346.9598274231</v>
      </c>
      <c r="J18" s="21">
        <f t="shared" si="5"/>
        <v>255558.03986549377</v>
      </c>
      <c r="K18" s="21">
        <f t="shared" si="5"/>
        <v>283662.5598812103</v>
      </c>
      <c r="L18" s="21">
        <f t="shared" si="5"/>
        <v>315823.39004707336</v>
      </c>
      <c r="M18" s="21">
        <f t="shared" si="5"/>
        <v>350248.8302383423</v>
      </c>
      <c r="N18" s="21">
        <f t="shared" si="5"/>
        <v>381996.5201597214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06 - 08</v>
      </c>
      <c r="C19" s="23">
        <f>AVERAGE(C16:C18)</f>
        <v>35795.566648101805</v>
      </c>
      <c r="D19" s="23">
        <f aca="true" t="shared" si="6" ref="D19:N19">AVERAGE(D16:D18)</f>
        <v>71562.81645736693</v>
      </c>
      <c r="E19" s="23">
        <f t="shared" si="6"/>
        <v>106125.07653675078</v>
      </c>
      <c r="F19" s="23">
        <f t="shared" si="6"/>
        <v>140609.70310014088</v>
      </c>
      <c r="G19" s="23">
        <f t="shared" si="6"/>
        <v>174754.42652346293</v>
      </c>
      <c r="H19" s="23">
        <f t="shared" si="6"/>
        <v>207893.70998630524</v>
      </c>
      <c r="I19" s="23">
        <f t="shared" si="6"/>
        <v>240176.3634601593</v>
      </c>
      <c r="J19" s="23">
        <f t="shared" si="6"/>
        <v>266309.5736347199</v>
      </c>
      <c r="K19" s="23">
        <f t="shared" si="6"/>
        <v>296504.33369725547</v>
      </c>
      <c r="L19" s="23">
        <f t="shared" si="6"/>
        <v>329401.58054597216</v>
      </c>
      <c r="M19" s="23">
        <f t="shared" si="6"/>
        <v>366630.3373351796</v>
      </c>
      <c r="N19" s="23">
        <f t="shared" si="6"/>
        <v>401727.26057997387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09 Actual</v>
      </c>
      <c r="C20" s="25">
        <f>C10</f>
        <v>31999.800079345703</v>
      </c>
      <c r="D20" s="25">
        <f>IF(D10="","",C20+D10)</f>
        <v>62352.009815216064</v>
      </c>
      <c r="E20" s="25">
        <f aca="true" t="shared" si="7" ref="E20:N20">IF(E10="","",D20+E10)</f>
        <v>93840.73980140686</v>
      </c>
      <c r="F20" s="25">
        <f t="shared" si="7"/>
        <v>123413.87980140686</v>
      </c>
      <c r="G20" s="25">
        <f t="shared" si="7"/>
        <v>149167.15980140684</v>
      </c>
      <c r="H20" s="25">
        <f t="shared" si="7"/>
        <v>178276.90980140684</v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-3795.766568756102</v>
      </c>
      <c r="D21" s="23">
        <f>IF(D20="","",D20-D19)</f>
        <v>-9210.80664215087</v>
      </c>
      <c r="E21" s="23">
        <f aca="true" t="shared" si="8" ref="E21:N21">IF(E20="","",E20-E19)</f>
        <v>-12284.336735343924</v>
      </c>
      <c r="F21" s="23">
        <f t="shared" si="8"/>
        <v>-17195.823298734016</v>
      </c>
      <c r="G21" s="23">
        <f t="shared" si="8"/>
        <v>-25587.266722056083</v>
      </c>
      <c r="H21" s="23">
        <f t="shared" si="8"/>
        <v>-29616.8001848984</v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-0.10604013078131805</v>
      </c>
      <c r="D22" s="26">
        <f>IF(D20="","",D21/D19)</f>
        <v>-0.12870939264440698</v>
      </c>
      <c r="E22" s="26">
        <f aca="true" t="shared" si="9" ref="E22:N22">IF(E20="","",E21/E19)</f>
        <v>-0.11575338399016274</v>
      </c>
      <c r="F22" s="26">
        <f t="shared" si="9"/>
        <v>-0.12229471309307378</v>
      </c>
      <c r="G22" s="26">
        <f t="shared" si="9"/>
        <v>-0.14641841829752267</v>
      </c>
      <c r="H22" s="26">
        <f t="shared" si="9"/>
        <v>-0.14246126151122787</v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rgingerich</cp:lastModifiedBy>
  <cp:lastPrinted>2009-01-08T12:21:14Z</cp:lastPrinted>
  <dcterms:created xsi:type="dcterms:W3CDTF">2003-12-05T13:40:19Z</dcterms:created>
  <dcterms:modified xsi:type="dcterms:W3CDTF">2009-01-08T12:21:18Z</dcterms:modified>
  <cp:category/>
  <cp:version/>
  <cp:contentType/>
  <cp:contentStatus/>
</cp:coreProperties>
</file>