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<sst xmlns="http://schemas.openxmlformats.org/spreadsheetml/2006/main" count="42" uniqueCount="25">
  <si>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</si>
  <si>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</si>
  <si>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</si>
  <si>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</si>
  <si>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</si>
  <si>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</si>
  <si>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</si>
  <si>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</si>
  <si>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</si>
  <si>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</si>
  <si>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</si>
  <si>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</si>
  <si>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</si>
  <si>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</si>
  <si>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</si>
  <si>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</si>
  <si>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</si>
  <si>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</si>
  <si>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</si>
  <si>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</si>
  <si>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06 Actual</t>
  </si>
  <si>
    <t>FY 07 Actual</t>
  </si>
  <si>
    <t>FY 08 Actual</t>
  </si>
  <si>
    <t>AVG FY 06 - 08</t>
  </si>
  <si>
    <t>FY 09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</si>
</sst>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7" fontId="0" fillId="3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06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44620286"/>
        <c:axId val="66038255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06 - 08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NewTonnage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December</v>
          </cell>
          <cell r="B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port"/>
      <sheetName val="Mid-CT"/>
      <sheetName val="Southeast"/>
      <sheetName val="Wallingford"/>
      <sheetName val="MoYr"/>
    </sheetNames>
    <sheetDataSet>
      <sheetData sheetId="0">
        <row r="25">
          <cell r="B25" t="str">
            <v>Westport</v>
          </cell>
          <cell r="D25">
            <v>26000</v>
          </cell>
          <cell r="BQ25">
            <v>1553.7099609375</v>
          </cell>
          <cell r="BR25">
            <v>1580.719970703125</v>
          </cell>
          <cell r="BS25">
            <v>1601.1500244140625</v>
          </cell>
          <cell r="BT25">
            <v>1543.1099853515625</v>
          </cell>
          <cell r="BU25">
            <v>1699.72998046875</v>
          </cell>
          <cell r="BV25">
            <v>1531.0699462890625</v>
          </cell>
          <cell r="BW25">
            <v>1544.5400390625</v>
          </cell>
          <cell r="BX25">
            <v>1190.7900390625</v>
          </cell>
          <cell r="BY25">
            <v>1411.27001953125</v>
          </cell>
          <cell r="BZ25">
            <v>1508.04</v>
          </cell>
          <cell r="CA25">
            <v>1736.5</v>
          </cell>
          <cell r="CB25">
            <v>1676.6500244140625</v>
          </cell>
          <cell r="CC25">
            <v>1833.1099853515625</v>
          </cell>
          <cell r="CD25">
            <v>1656.3800048828125</v>
          </cell>
          <cell r="CE25">
            <v>1715.1600341796875</v>
          </cell>
          <cell r="CF25">
            <v>1612.97998046875</v>
          </cell>
          <cell r="CG25">
            <v>1637.0699462890625</v>
          </cell>
          <cell r="CH25">
            <v>1507.449951171875</v>
          </cell>
          <cell r="CI25">
            <v>1518.47998046875</v>
          </cell>
          <cell r="CJ25">
            <v>1211.1800537109375</v>
          </cell>
          <cell r="CK25">
            <v>1426.93994140625</v>
          </cell>
          <cell r="CL25">
            <v>1536.550048828125</v>
          </cell>
          <cell r="CM25">
            <v>1694.219970703125</v>
          </cell>
          <cell r="CN25">
            <v>1557.4599609375</v>
          </cell>
          <cell r="CO25">
            <v>1598.18994140625</v>
          </cell>
          <cell r="CP25">
            <v>1511.1300048828125</v>
          </cell>
          <cell r="CQ25">
            <v>1506.010009765625</v>
          </cell>
          <cell r="CR25">
            <v>1803.760009765625</v>
          </cell>
          <cell r="CS25">
            <v>1809.4000244140625</v>
          </cell>
          <cell r="CT25">
            <v>1656.52001953125</v>
          </cell>
          <cell r="CU25">
            <v>1683.530029296875</v>
          </cell>
          <cell r="CV25">
            <v>1337.510009765625</v>
          </cell>
          <cell r="CW25">
            <v>1453.1800537109375</v>
          </cell>
          <cell r="CX25">
            <v>1678.3499755859375</v>
          </cell>
          <cell r="CY25">
            <v>1836.5</v>
          </cell>
          <cell r="CZ25">
            <v>1692.719970703125</v>
          </cell>
          <cell r="DA25">
            <v>1677.739990234375</v>
          </cell>
          <cell r="DB25">
            <v>1491.77001953125</v>
          </cell>
          <cell r="DC25">
            <v>1655.969970703125</v>
          </cell>
          <cell r="DD25">
            <v>1599.33</v>
          </cell>
          <cell r="DE25">
            <v>1535.47</v>
          </cell>
          <cell r="DF25">
            <v>1471.83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CONCATENATE('[2]Bridgeport'!$B$25," - ",'[1]MonthYear'!$A$3," ",'[1]MonthYear'!$B$3)</f>
        <v>Westport - December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26000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'[2]Bridgeport'!$D$25</f>
        <v>26000</v>
      </c>
      <c r="D3" s="7">
        <f>C3</f>
        <v>26000</v>
      </c>
      <c r="E3" s="7">
        <f>C3</f>
        <v>26000</v>
      </c>
      <c r="F3" s="7">
        <f>C3</f>
        <v>26000</v>
      </c>
      <c r="G3" s="7">
        <f>C3</f>
        <v>26000</v>
      </c>
      <c r="H3" s="7">
        <f>C3</f>
        <v>26000</v>
      </c>
      <c r="I3" s="7">
        <f>C3</f>
        <v>26000</v>
      </c>
      <c r="J3" s="7">
        <f>C3</f>
        <v>26000</v>
      </c>
      <c r="K3" s="7">
        <f>C3</f>
        <v>26000</v>
      </c>
      <c r="L3" s="7">
        <f>C3</f>
        <v>26000</v>
      </c>
      <c r="M3" s="7">
        <f>C3</f>
        <v>26000</v>
      </c>
      <c r="N3" s="7">
        <f>C3</f>
        <v>26000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'[2]Bridgeport'!BQ$25</f>
        <v>1553.7099609375</v>
      </c>
      <c r="D6" s="11">
        <f>'[2]Bridgeport'!BR$25</f>
        <v>1580.719970703125</v>
      </c>
      <c r="E6" s="11">
        <f>'[2]Bridgeport'!BS$25</f>
        <v>1601.1500244140625</v>
      </c>
      <c r="F6" s="11">
        <f>'[2]Bridgeport'!BT$25</f>
        <v>1543.1099853515625</v>
      </c>
      <c r="G6" s="11">
        <f>'[2]Bridgeport'!BU$25</f>
        <v>1699.72998046875</v>
      </c>
      <c r="H6" s="11">
        <f>'[2]Bridgeport'!BV$25</f>
        <v>1531.0699462890625</v>
      </c>
      <c r="I6" s="11">
        <f>'[2]Bridgeport'!BW$25</f>
        <v>1544.5400390625</v>
      </c>
      <c r="J6" s="11">
        <f>'[2]Bridgeport'!BX$25</f>
        <v>1190.7900390625</v>
      </c>
      <c r="K6" s="11">
        <f>'[2]Bridgeport'!BY$25</f>
        <v>1411.27001953125</v>
      </c>
      <c r="L6" s="11">
        <f>'[2]Bridgeport'!BZ$25</f>
        <v>1508.04</v>
      </c>
      <c r="M6" s="11">
        <f>'[2]Bridgeport'!CA$25</f>
        <v>1736.5</v>
      </c>
      <c r="N6" s="11">
        <f>'[2]Bridgeport'!CB$25</f>
        <v>1676.6500244140625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'[2]Bridgeport'!CC$25</f>
        <v>1833.1099853515625</v>
      </c>
      <c r="D7" s="11">
        <f>'[2]Bridgeport'!CD$25</f>
        <v>1656.3800048828125</v>
      </c>
      <c r="E7" s="11">
        <f>'[2]Bridgeport'!CE$25</f>
        <v>1715.1600341796875</v>
      </c>
      <c r="F7" s="11">
        <f>'[2]Bridgeport'!CF$25</f>
        <v>1612.97998046875</v>
      </c>
      <c r="G7" s="11">
        <f>'[2]Bridgeport'!CG$25</f>
        <v>1637.0699462890625</v>
      </c>
      <c r="H7" s="11">
        <f>'[2]Bridgeport'!CH$25</f>
        <v>1507.449951171875</v>
      </c>
      <c r="I7" s="11">
        <f>'[2]Bridgeport'!CI$25</f>
        <v>1518.47998046875</v>
      </c>
      <c r="J7" s="11">
        <f>'[2]Bridgeport'!CJ$25</f>
        <v>1211.1800537109375</v>
      </c>
      <c r="K7" s="11">
        <f>'[2]Bridgeport'!CK$25</f>
        <v>1426.93994140625</v>
      </c>
      <c r="L7" s="11">
        <f>'[2]Bridgeport'!CL$25</f>
        <v>1536.550048828125</v>
      </c>
      <c r="M7" s="11">
        <f>'[2]Bridgeport'!CM$25</f>
        <v>1694.219970703125</v>
      </c>
      <c r="N7" s="11">
        <f>'[2]Bridgeport'!CN$25</f>
        <v>1557.4599609375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'[2]Bridgeport'!CO$25</f>
        <v>1598.18994140625</v>
      </c>
      <c r="D8" s="11">
        <f>'[2]Bridgeport'!CP$25</f>
        <v>1511.1300048828125</v>
      </c>
      <c r="E8" s="11">
        <f>'[2]Bridgeport'!CQ$25</f>
        <v>1506.010009765625</v>
      </c>
      <c r="F8" s="11">
        <f>'[2]Bridgeport'!CR$25</f>
        <v>1803.760009765625</v>
      </c>
      <c r="G8" s="11">
        <f>'[2]Bridgeport'!CS$25</f>
        <v>1809.4000244140625</v>
      </c>
      <c r="H8" s="11">
        <f>'[2]Bridgeport'!CT$25</f>
        <v>1656.52001953125</v>
      </c>
      <c r="I8" s="11">
        <f>'[2]Bridgeport'!CU$25</f>
        <v>1683.530029296875</v>
      </c>
      <c r="J8" s="11">
        <f>'[2]Bridgeport'!CV$25</f>
        <v>1337.510009765625</v>
      </c>
      <c r="K8" s="11">
        <f>'[2]Bridgeport'!CW$25</f>
        <v>1453.1800537109375</v>
      </c>
      <c r="L8" s="11">
        <f>'[2]Bridgeport'!CX$25</f>
        <v>1678.3499755859375</v>
      </c>
      <c r="M8" s="11">
        <f>'[2]Bridgeport'!CY$25</f>
        <v>1836.5</v>
      </c>
      <c r="N8" s="11">
        <f>'[2]Bridgeport'!CZ$25</f>
        <v>1692.719970703125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1661.6699625651042</v>
      </c>
      <c r="D9" s="23">
        <f aca="true" t="shared" si="0" ref="D9:N9">AVERAGE(D6:D8)</f>
        <v>1582.7433268229167</v>
      </c>
      <c r="E9" s="23">
        <f t="shared" si="0"/>
        <v>1607.4400227864583</v>
      </c>
      <c r="F9" s="23">
        <f t="shared" si="0"/>
        <v>1653.2833251953125</v>
      </c>
      <c r="G9" s="23">
        <f t="shared" si="0"/>
        <v>1715.3999837239583</v>
      </c>
      <c r="H9" s="23">
        <f t="shared" si="0"/>
        <v>1565.0133056640625</v>
      </c>
      <c r="I9" s="23">
        <f t="shared" si="0"/>
        <v>1582.183349609375</v>
      </c>
      <c r="J9" s="23">
        <f t="shared" si="0"/>
        <v>1246.4933675130208</v>
      </c>
      <c r="K9" s="23">
        <f t="shared" si="0"/>
        <v>1430.4633382161458</v>
      </c>
      <c r="L9" s="23">
        <f t="shared" si="0"/>
        <v>1574.313341471354</v>
      </c>
      <c r="M9" s="23">
        <f t="shared" si="0"/>
        <v>1755.739990234375</v>
      </c>
      <c r="N9" s="23">
        <f t="shared" si="0"/>
        <v>1642.2766520182292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'[2]Bridgeport'!DA$25</f>
        <v>1677.739990234375</v>
      </c>
      <c r="D10" s="25">
        <f>IF('[2]Bridgeport'!DB$25=0,"",'[2]Bridgeport'!DB$25)</f>
        <v>1491.77001953125</v>
      </c>
      <c r="E10" s="25">
        <f>IF('[2]Bridgeport'!DC$25=0,"",'[2]Bridgeport'!DC$25)</f>
        <v>1655.969970703125</v>
      </c>
      <c r="F10" s="25">
        <f>IF('[2]Bridgeport'!DD$25=0,"",'[2]Bridgeport'!DD$25)</f>
        <v>1599.33</v>
      </c>
      <c r="G10" s="25">
        <f>IF('[2]Bridgeport'!DE$25=0,"",'[2]Bridgeport'!DE$25)</f>
        <v>1535.47</v>
      </c>
      <c r="H10" s="25">
        <f>IF('[2]Bridgeport'!DF$25=0,"",'[2]Bridgeport'!DF$25)</f>
        <v>1471.83</v>
      </c>
      <c r="I10" s="25">
        <f>IF('[2]Bridgeport'!DG$25=0,"",'[2]Bridgeport'!DG$25)</f>
      </c>
      <c r="J10" s="25">
        <f>IF('[2]Bridgeport'!DH$25=0,"",'[2]Bridgeport'!DH$25)</f>
      </c>
      <c r="K10" s="25">
        <f>IF('[2]Bridgeport'!DI$25=0,"",'[2]Bridgeport'!DI$25)</f>
      </c>
      <c r="L10" s="25">
        <f>IF('[2]Bridgeport'!DJ$25=0,"",'[2]Bridgeport'!DJ$25)</f>
      </c>
      <c r="M10" s="25">
        <f>IF('[2]Bridgeport'!DK$25=0,"",'[2]Bridgeport'!DK$25)</f>
      </c>
      <c r="N10" s="25">
        <f>IF('[2]Bridgeport'!DL$25=0,"",'[2]Bridgeport'!DL$25)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16.070027669270758</v>
      </c>
      <c r="D11" s="23">
        <f>IF(D10="","",D10-D9)</f>
        <v>-90.97330729166674</v>
      </c>
      <c r="E11" s="23">
        <f aca="true" t="shared" si="1" ref="E11:N11">IF(E10="","",E10-E9)</f>
        <v>48.52994791666674</v>
      </c>
      <c r="F11" s="23">
        <f t="shared" si="1"/>
        <v>-53.95332519531257</v>
      </c>
      <c r="G11" s="23">
        <f t="shared" si="1"/>
        <v>-179.92998372395823</v>
      </c>
      <c r="H11" s="23">
        <f t="shared" si="1"/>
        <v>-93.18330566406257</v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0.00967101050828626</v>
      </c>
      <c r="D12" s="26">
        <f>IF(D10="","",D11/D9)</f>
        <v>-0.057478244103091505</v>
      </c>
      <c r="E12" s="26">
        <f aca="true" t="shared" si="2" ref="E12:N12">IF(E10="","",E11/E9)</f>
        <v>0.030190829660033756</v>
      </c>
      <c r="F12" s="26">
        <f t="shared" si="2"/>
        <v>-0.03263404667130405</v>
      </c>
      <c r="G12" s="26">
        <f t="shared" si="2"/>
        <v>-0.10489097903181076</v>
      </c>
      <c r="H12" s="26">
        <f t="shared" si="2"/>
        <v>-0.05954154212415674</v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06 Actual</v>
      </c>
      <c r="C16" s="13">
        <f t="shared" si="3"/>
        <v>1553.7099609375</v>
      </c>
      <c r="D16" s="13">
        <f>C16+D6</f>
        <v>3134.429931640625</v>
      </c>
      <c r="E16" s="13">
        <f aca="true" t="shared" si="4" ref="E16:N16">D16+E6</f>
        <v>4735.5799560546875</v>
      </c>
      <c r="F16" s="13">
        <f t="shared" si="4"/>
        <v>6278.68994140625</v>
      </c>
      <c r="G16" s="13">
        <f t="shared" si="4"/>
        <v>7978.419921875</v>
      </c>
      <c r="H16" s="13">
        <f t="shared" si="4"/>
        <v>9509.489868164062</v>
      </c>
      <c r="I16" s="13">
        <f t="shared" si="4"/>
        <v>11054.029907226562</v>
      </c>
      <c r="J16" s="13">
        <f t="shared" si="4"/>
        <v>12244.819946289062</v>
      </c>
      <c r="K16" s="13">
        <f t="shared" si="4"/>
        <v>13656.089965820312</v>
      </c>
      <c r="L16" s="13">
        <f t="shared" si="4"/>
        <v>15164.129965820313</v>
      </c>
      <c r="M16" s="13">
        <f t="shared" si="4"/>
        <v>16900.629965820313</v>
      </c>
      <c r="N16" s="13">
        <f t="shared" si="4"/>
        <v>18577.279990234376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07 Actual</v>
      </c>
      <c r="C17" s="13">
        <f t="shared" si="3"/>
        <v>1833.1099853515625</v>
      </c>
      <c r="D17" s="13">
        <f>C17+D7</f>
        <v>3489.489990234375</v>
      </c>
      <c r="E17" s="13">
        <f aca="true" t="shared" si="5" ref="E17:N18">D17+E7</f>
        <v>5204.6500244140625</v>
      </c>
      <c r="F17" s="13">
        <f t="shared" si="5"/>
        <v>6817.6300048828125</v>
      </c>
      <c r="G17" s="13">
        <f t="shared" si="5"/>
        <v>8454.699951171875</v>
      </c>
      <c r="H17" s="13">
        <f t="shared" si="5"/>
        <v>9962.14990234375</v>
      </c>
      <c r="I17" s="13">
        <f t="shared" si="5"/>
        <v>11480.6298828125</v>
      </c>
      <c r="J17" s="13">
        <f t="shared" si="5"/>
        <v>12691.809936523438</v>
      </c>
      <c r="K17" s="13">
        <f t="shared" si="5"/>
        <v>14118.749877929688</v>
      </c>
      <c r="L17" s="13">
        <f t="shared" si="5"/>
        <v>15655.299926757812</v>
      </c>
      <c r="M17" s="13">
        <f t="shared" si="5"/>
        <v>17349.519897460938</v>
      </c>
      <c r="N17" s="13">
        <f t="shared" si="5"/>
        <v>18906.979858398438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08 Actual</v>
      </c>
      <c r="C18" s="21">
        <f t="shared" si="3"/>
        <v>1598.18994140625</v>
      </c>
      <c r="D18" s="13">
        <f>C18+D8</f>
        <v>3109.3199462890625</v>
      </c>
      <c r="E18" s="21">
        <f t="shared" si="5"/>
        <v>4615.3299560546875</v>
      </c>
      <c r="F18" s="21">
        <f t="shared" si="5"/>
        <v>6419.0899658203125</v>
      </c>
      <c r="G18" s="21">
        <f t="shared" si="5"/>
        <v>8228.489990234375</v>
      </c>
      <c r="H18" s="21">
        <f t="shared" si="5"/>
        <v>9885.010009765625</v>
      </c>
      <c r="I18" s="21">
        <f t="shared" si="5"/>
        <v>11568.5400390625</v>
      </c>
      <c r="J18" s="21">
        <f t="shared" si="5"/>
        <v>12906.050048828125</v>
      </c>
      <c r="K18" s="21">
        <f t="shared" si="5"/>
        <v>14359.230102539062</v>
      </c>
      <c r="L18" s="21">
        <f t="shared" si="5"/>
        <v>16037.580078125</v>
      </c>
      <c r="M18" s="21">
        <f t="shared" si="5"/>
        <v>17874.080078125</v>
      </c>
      <c r="N18" s="21">
        <f t="shared" si="5"/>
        <v>19566.800048828125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06 - 08</v>
      </c>
      <c r="C19" s="23">
        <f>AVERAGE(C16:C18)</f>
        <v>1661.6699625651042</v>
      </c>
      <c r="D19" s="23">
        <f aca="true" t="shared" si="6" ref="D19:N19">AVERAGE(D16:D18)</f>
        <v>3244.413289388021</v>
      </c>
      <c r="E19" s="23">
        <f t="shared" si="6"/>
        <v>4851.8533121744795</v>
      </c>
      <c r="F19" s="23">
        <f t="shared" si="6"/>
        <v>6505.136637369792</v>
      </c>
      <c r="G19" s="23">
        <f t="shared" si="6"/>
        <v>8220.53662109375</v>
      </c>
      <c r="H19" s="23">
        <f t="shared" si="6"/>
        <v>9785.549926757812</v>
      </c>
      <c r="I19" s="23">
        <f t="shared" si="6"/>
        <v>11367.733276367188</v>
      </c>
      <c r="J19" s="23">
        <f t="shared" si="6"/>
        <v>12614.226643880209</v>
      </c>
      <c r="K19" s="23">
        <f t="shared" si="6"/>
        <v>14044.689982096354</v>
      </c>
      <c r="L19" s="23">
        <f t="shared" si="6"/>
        <v>15619.00332356771</v>
      </c>
      <c r="M19" s="23">
        <f t="shared" si="6"/>
        <v>17374.743313802082</v>
      </c>
      <c r="N19" s="23">
        <f t="shared" si="6"/>
        <v>19017.019965820313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09 Actual</v>
      </c>
      <c r="C20" s="25">
        <f>C10</f>
        <v>1677.739990234375</v>
      </c>
      <c r="D20" s="25">
        <f>IF(D10="","",C20+D10)</f>
        <v>3169.510009765625</v>
      </c>
      <c r="E20" s="25">
        <f aca="true" t="shared" si="7" ref="E20:N20">IF(E10="","",D20+E10)</f>
        <v>4825.47998046875</v>
      </c>
      <c r="F20" s="25">
        <f t="shared" si="7"/>
        <v>6424.80998046875</v>
      </c>
      <c r="G20" s="25">
        <f t="shared" si="7"/>
        <v>7960.27998046875</v>
      </c>
      <c r="H20" s="25">
        <f t="shared" si="7"/>
        <v>9432.109980468751</v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16.070027669270758</v>
      </c>
      <c r="D21" s="23">
        <f>IF(D20="","",D20-D19)</f>
        <v>-74.90327962239598</v>
      </c>
      <c r="E21" s="23">
        <f aca="true" t="shared" si="8" ref="E21:N21">IF(E20="","",E20-E19)</f>
        <v>-26.37333170572947</v>
      </c>
      <c r="F21" s="23">
        <f t="shared" si="8"/>
        <v>-80.32665690104204</v>
      </c>
      <c r="G21" s="23">
        <f t="shared" si="8"/>
        <v>-260.2566406249998</v>
      </c>
      <c r="H21" s="23">
        <f t="shared" si="8"/>
        <v>-353.4399462890615</v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0.00967101050828626</v>
      </c>
      <c r="D22" s="26">
        <f>IF(D20="","",D21/D19)</f>
        <v>-0.02308684897432554</v>
      </c>
      <c r="E22" s="26">
        <f aca="true" t="shared" si="9" ref="E22:N22">IF(E20="","",E21/E19)</f>
        <v>-0.005435723219321649</v>
      </c>
      <c r="F22" s="26">
        <f t="shared" si="9"/>
        <v>-0.01234818903566034</v>
      </c>
      <c r="G22" s="26">
        <f t="shared" si="9"/>
        <v>-0.03165932500771129</v>
      </c>
      <c r="H22" s="26">
        <f t="shared" si="9"/>
        <v>-0.036118557355944596</v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rgingerich</cp:lastModifiedBy>
  <cp:lastPrinted>2009-01-08T12:21:50Z</cp:lastPrinted>
  <dcterms:created xsi:type="dcterms:W3CDTF">2003-12-05T13:40:19Z</dcterms:created>
  <dcterms:modified xsi:type="dcterms:W3CDTF">2009-01-08T12:21:51Z</dcterms:modified>
  <cp:category/>
  <cp:version/>
  <cp:contentType/>
  <cp:contentStatus/>
</cp:coreProperties>
</file>